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e M" sheetId="39" r:id="rId1"/>
    <sheet name="ANEXO V" sheetId="40" r:id="rId2"/>
    <sheet name="ANEXO VII" sheetId="41" r:id="rId3"/>
  </sheets>
  <definedNames>
    <definedName name="_xlnm.Print_Area" localSheetId="0">'Anexo 1 - Pessoal U, E, DF e M'!$A$1:$H$78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B22" i="41"/>
  <c r="B21"/>
  <c r="B20"/>
  <c r="B17"/>
  <c r="E26" i="40"/>
  <c r="C26"/>
  <c r="F39" i="39" l="1"/>
  <c r="F40" s="1"/>
  <c r="F23"/>
  <c r="G23"/>
  <c r="F27"/>
  <c r="F32" s="1"/>
  <c r="G27"/>
  <c r="F38" l="1"/>
  <c r="G38" s="1"/>
  <c r="F41"/>
  <c r="G32"/>
  <c r="C24" i="40" l="1"/>
  <c r="D24"/>
  <c r="C28"/>
  <c r="D28"/>
  <c r="H26" l="1"/>
  <c r="E24" l="1"/>
  <c r="H22" l="1"/>
  <c r="H20" s="1"/>
  <c r="H24"/>
  <c r="E28"/>
  <c r="F28"/>
  <c r="I24"/>
  <c r="F24"/>
  <c r="B24"/>
  <c r="I20"/>
  <c r="E20"/>
  <c r="B20"/>
  <c r="H28" l="1"/>
  <c r="C26" i="41" s="1"/>
  <c r="B28" i="40"/>
  <c r="I28"/>
  <c r="B26" i="41" s="1"/>
  <c r="C21" l="1"/>
  <c r="C22"/>
  <c r="C20" l="1"/>
</calcChain>
</file>

<file path=xl/sharedStrings.xml><?xml version="1.0" encoding="utf-8"?>
<sst xmlns="http://schemas.openxmlformats.org/spreadsheetml/2006/main" count="158" uniqueCount="109">
  <si>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</si>
  <si>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</si>
  <si>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</si>
  <si>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</si>
  <si>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</si>
  <si>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</si>
  <si>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</si>
  <si>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</si>
  <si>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</si>
  <si>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</si>
  <si>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</si>
  <si>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</si>
  <si>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</si>
  <si>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</si>
  <si>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</si>
  <si>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</si>
  <si>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</si>
  <si>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</si>
  <si>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</si>
  <si>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</si>
  <si>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</si>
  <si>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</si>
  <si>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</si>
  <si>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</si>
  <si>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</si>
  <si>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</si>
  <si>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</si>
  <si>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</si>
  <si>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</si>
  <si>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</si>
  <si>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</si>
  <si>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</si>
  <si>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</si>
  <si>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>Rafael Cabral Ribeiro</t>
  </si>
  <si>
    <t>2º Secretário</t>
  </si>
  <si>
    <t>CÂMARA MUNICIPAL DO RIO DE JANEIRO</t>
  </si>
  <si>
    <t>FONTE: CONTADORIA-GERAL/CMRJ</t>
  </si>
  <si>
    <t>RECEITA CORRENTE LÍQUIDA - RCL (IV)</t>
  </si>
  <si>
    <t>CARLO CAIADO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</si>
  <si>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</si>
  <si>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</si>
  <si>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>Contador-Geral</t>
  </si>
  <si>
    <t xml:space="preserve">                     Lilian Ferreira Pinto</t>
  </si>
  <si>
    <t xml:space="preserve">                    Diretora de Finanças</t>
  </si>
  <si>
    <t>% SOBRE A RCL</t>
  </si>
  <si>
    <t>DEMONSTRATIVO DA DISPONIBILIDADE DE CAIXA E DOS RESTOS A PAGAR</t>
  </si>
  <si>
    <t xml:space="preserve"> RGF – ANEXO 5 (LRF, art. 55, Inciso III, alínea "a")</t>
  </si>
  <si>
    <t>IDENTIFICAÇÃO DOS RECURSOS</t>
  </si>
  <si>
    <t xml:space="preserve">DISPONIBILIDADE DE CAIXA BRUTA </t>
  </si>
  <si>
    <t>OBRIGAÇÕES FINANCEIRAS</t>
  </si>
  <si>
    <t>DISPONIBILIDADE DE CAIXA LÍQUIDA (ANTES DA INSCRIÇÃO EM RESTOS A PAGAR NÃO PROCESSADOS DO EXERCÍCIO)</t>
  </si>
  <si>
    <t>RESTOS A PAGAR EMPENHADOS E NÃO LIQUIDADOS DO EXERCÍCIO</t>
  </si>
  <si>
    <t>EMPENHOS NÃO LIQUIDADOS CANCELADOS (NÃO INSCRITOS POR INSUFICIÊNCIA FINANCEIRA)</t>
  </si>
  <si>
    <t xml:space="preserve">Restos a Pagar Liquidados e Não Pagos </t>
  </si>
  <si>
    <t>Restos a Pagar Empenhados e Não Liquidados de Exercícios Anteriores</t>
  </si>
  <si>
    <t>Demais Obrigaçôes Financeiras</t>
  </si>
  <si>
    <t>De Exercícios Anteriores</t>
  </si>
  <si>
    <t>Do Exercício</t>
  </si>
  <si>
    <t>(c)</t>
  </si>
  <si>
    <t>(d)</t>
  </si>
  <si>
    <t>(e)</t>
  </si>
  <si>
    <t>TOTAL DOS RECURSOS VINCULADOS (I)</t>
  </si>
  <si>
    <t>FECMRJ</t>
  </si>
  <si>
    <t>TOTAL DOS RECURSOS NÃO VINCULADOS (II)</t>
  </si>
  <si>
    <t>CMRJ</t>
  </si>
  <si>
    <t>TOTAL (III) = (I + II)</t>
  </si>
  <si>
    <t>Contador Geral</t>
  </si>
  <si>
    <t>MESA DIRETORA</t>
  </si>
  <si>
    <t>JORGE FELIPPE</t>
  </si>
  <si>
    <t>Presidente</t>
  </si>
  <si>
    <t>1º Vice-Presidente</t>
  </si>
  <si>
    <t>1º Secretário</t>
  </si>
  <si>
    <t>DEMONSTRATIVO SIMPLIFICADO DO RELATÓRIO DE GESTÃO FISCAL</t>
  </si>
  <si>
    <t>RECEITA CORRENTE LÍQUIDA</t>
  </si>
  <si>
    <t>VALOR ATÉ O BIMESTRE</t>
  </si>
  <si>
    <t>Receita Corrente líquida</t>
  </si>
  <si>
    <t>Despesa Total com Pessoal - DTP</t>
  </si>
  <si>
    <t>Limite Máximo (incisos I, II e III, art. 20 da LRF) - &lt;%&gt;</t>
  </si>
  <si>
    <t>Limite Prudencial  (parágrafo único, art. 22 da LRF) - &lt;%&gt;</t>
  </si>
  <si>
    <t>RESTOS A PAGAR</t>
  </si>
  <si>
    <t>INSCRIÇÃO EM RESTOS A PAGAR NÃO PROCESSADOS DO EXERCÍCIO</t>
  </si>
  <si>
    <t>EM RESTOS A PAGAR NÃO PROCESSADOS</t>
  </si>
  <si>
    <t>Valor Total</t>
  </si>
  <si>
    <t xml:space="preserve">    Contador Geral</t>
  </si>
  <si>
    <t xml:space="preserve"> LRF, art. 48 - Anexo 6</t>
  </si>
  <si>
    <t xml:space="preserve">       Lilian Ferreira Pinto</t>
  </si>
  <si>
    <t xml:space="preserve">       Diretora de Finanças</t>
  </si>
  <si>
    <t>Lilian Ferreira Pinto</t>
  </si>
  <si>
    <t>Diretora de Finanças</t>
  </si>
  <si>
    <t>TÂNIA BASTOS</t>
  </si>
  <si>
    <t>ZICO</t>
  </si>
  <si>
    <t xml:space="preserve">                                                                                                             CARLO CAIADO</t>
  </si>
  <si>
    <t xml:space="preserve">                                                CLÁUDIO CASTRO</t>
  </si>
  <si>
    <t>CLÁUDIO CASTRO</t>
  </si>
  <si>
    <t xml:space="preserve"> Controle Interno</t>
  </si>
  <si>
    <t>Controle Interno</t>
  </si>
  <si>
    <t>Vinicius Costa Rocha Viana</t>
  </si>
  <si>
    <t>JANEIRO-2017/DEZEMBRO-2017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</si>
  <si>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</si>
  <si>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= RECEITA CORRENTE LÍQUIDA AJUSTADA (VI)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</si>
  <si>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</si>
  <si>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</si>
  <si>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</si>
  <si>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</si>
  <si>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>% SOBRE A RCL AJUSTADA</t>
  </si>
  <si>
    <t xml:space="preserve">               Controlador-Geral</t>
  </si>
  <si>
    <t>(f)</t>
  </si>
  <si>
    <t>INSUFICIÊNCIA FINANCEIRA VERIFICADA NO CONSÓRCIO PÚBLICO</t>
  </si>
  <si>
    <t>(g) = (a – (b + c + d + e)-f)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</si>
</sst>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 * #,##0.00_ ;_ * \-#,##0.00_ ;_ * &quot;-&quot;??_ ;_ @_ "/>
    <numFmt numFmtId="165" formatCode="&quot;R$ &quot;#,##0.00_);[Red]\(&quot;R$ &quot;#,##0.00\)"/>
    <numFmt numFmtId="166" formatCode="0.000"/>
  </numFmts>
  <fonts count="14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Cambria"/>
      <family val="1"/>
    </font>
    <font>
      <sz val="8"/>
      <name val="Arial"/>
      <family val="2"/>
    </font>
    <font>
      <sz val="10"/>
      <color rgb="FF222222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5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0" fontId="0" fillId="0" borderId="0" xfId="0" applyAlignment="1"/>
    <xf numFmtId="0" fontId="2" fillId="0" borderId="2" xfId="0" applyNumberFormat="1" applyFont="1" applyFill="1" applyBorder="1" applyAlignment="1"/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43" fontId="5" fillId="0" borderId="6" xfId="3" applyFont="1" applyFill="1" applyBorder="1" applyAlignment="1"/>
    <xf numFmtId="43" fontId="5" fillId="0" borderId="7" xfId="3" applyFont="1" applyFill="1" applyBorder="1" applyAlignment="1"/>
    <xf numFmtId="43" fontId="5" fillId="0" borderId="8" xfId="3" applyFont="1" applyFill="1" applyBorder="1" applyAlignment="1"/>
    <xf numFmtId="43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43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43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/>
    <xf numFmtId="0" fontId="0" fillId="0" borderId="0" xfId="0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Fill="1" applyAlignment="1"/>
    <xf numFmtId="165" fontId="2" fillId="0" borderId="1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43" fontId="1" fillId="0" borderId="3" xfId="0" applyNumberFormat="1" applyFont="1" applyFill="1" applyBorder="1" applyAlignment="1">
      <alignment horizontal="center" vertical="center" wrapText="1"/>
    </xf>
    <xf numFmtId="43" fontId="9" fillId="0" borderId="3" xfId="3" applyFont="1" applyFill="1" applyBorder="1" applyAlignment="1">
      <alignment horizontal="center" wrapText="1"/>
    </xf>
    <xf numFmtId="43" fontId="1" fillId="0" borderId="3" xfId="3" applyFont="1" applyFill="1" applyBorder="1" applyAlignment="1">
      <alignment horizontal="right" vertical="top" wrapText="1"/>
    </xf>
    <xf numFmtId="43" fontId="2" fillId="0" borderId="4" xfId="3" applyFont="1" applyFill="1" applyBorder="1" applyAlignment="1">
      <alignment horizontal="right" vertical="top" wrapText="1"/>
    </xf>
    <xf numFmtId="0" fontId="10" fillId="0" borderId="1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43" fontId="9" fillId="0" borderId="7" xfId="3" applyFont="1" applyFill="1" applyBorder="1" applyAlignment="1">
      <alignment horizontal="center" wrapText="1"/>
    </xf>
    <xf numFmtId="43" fontId="1" fillId="0" borderId="7" xfId="3" applyFont="1" applyFill="1" applyBorder="1" applyAlignment="1">
      <alignment horizontal="right" vertical="top" wrapText="1"/>
    </xf>
    <xf numFmtId="43" fontId="2" fillId="0" borderId="12" xfId="3" applyFont="1" applyFill="1" applyBorder="1" applyAlignment="1">
      <alignment horizontal="right" vertical="top" wrapText="1"/>
    </xf>
    <xf numFmtId="0" fontId="10" fillId="0" borderId="13" xfId="0" applyFont="1" applyBorder="1" applyAlignment="1">
      <alignment horizontal="center" vertical="center"/>
    </xf>
    <xf numFmtId="43" fontId="2" fillId="0" borderId="0" xfId="3" applyFont="1" applyFill="1" applyBorder="1" applyAlignment="1">
      <alignment horizontal="center" vertical="center" wrapText="1"/>
    </xf>
    <xf numFmtId="43" fontId="11" fillId="0" borderId="7" xfId="3" applyFont="1" applyFill="1" applyBorder="1" applyAlignment="1">
      <alignment horizontal="center" wrapText="1"/>
    </xf>
    <xf numFmtId="43" fontId="2" fillId="0" borderId="7" xfId="3" applyFont="1" applyFill="1" applyBorder="1" applyAlignment="1">
      <alignment horizontal="right" vertical="top" wrapText="1"/>
    </xf>
    <xf numFmtId="0" fontId="10" fillId="0" borderId="15" xfId="0" applyFont="1" applyBorder="1" applyAlignment="1">
      <alignment horizontal="left" vertical="center"/>
    </xf>
    <xf numFmtId="0" fontId="9" fillId="0" borderId="7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4" fontId="1" fillId="0" borderId="3" xfId="0" applyNumberFormat="1" applyFont="1" applyFill="1" applyBorder="1" applyAlignment="1">
      <alignment horizontal="right" wrapText="1"/>
    </xf>
    <xf numFmtId="43" fontId="1" fillId="0" borderId="3" xfId="3" applyFont="1" applyFill="1" applyBorder="1" applyAlignment="1">
      <alignment horizontal="right" wrapText="1"/>
    </xf>
    <xf numFmtId="0" fontId="1" fillId="0" borderId="0" xfId="0" applyFont="1" applyFill="1" applyAlignment="1"/>
    <xf numFmtId="4" fontId="1" fillId="0" borderId="13" xfId="0" applyNumberFormat="1" applyFont="1" applyFill="1" applyBorder="1" applyAlignment="1">
      <alignment horizontal="right" wrapText="1"/>
    </xf>
    <xf numFmtId="43" fontId="1" fillId="0" borderId="13" xfId="3" applyFont="1" applyFill="1" applyBorder="1" applyAlignment="1">
      <alignment horizontal="right" wrapText="1"/>
    </xf>
    <xf numFmtId="43" fontId="1" fillId="0" borderId="7" xfId="3" applyFont="1" applyFill="1" applyBorder="1" applyAlignment="1">
      <alignment horizontal="right" wrapText="1"/>
    </xf>
    <xf numFmtId="4" fontId="2" fillId="0" borderId="13" xfId="0" applyNumberFormat="1" applyFont="1" applyFill="1" applyBorder="1" applyAlignment="1">
      <alignment horizontal="right" wrapText="1"/>
    </xf>
    <xf numFmtId="43" fontId="2" fillId="0" borderId="13" xfId="3" applyFont="1" applyFill="1" applyBorder="1" applyAlignment="1">
      <alignment horizontal="right" wrapText="1"/>
    </xf>
    <xf numFmtId="43" fontId="2" fillId="0" borderId="7" xfId="3" applyFont="1" applyFill="1" applyBorder="1" applyAlignment="1">
      <alignment horizontal="right" wrapText="1"/>
    </xf>
    <xf numFmtId="0" fontId="1" fillId="2" borderId="8" xfId="0" applyFont="1" applyFill="1" applyBorder="1" applyAlignment="1">
      <alignment horizontal="left"/>
    </xf>
    <xf numFmtId="43" fontId="2" fillId="0" borderId="12" xfId="3" applyFont="1" applyFill="1" applyBorder="1" applyAlignment="1"/>
    <xf numFmtId="10" fontId="2" fillId="0" borderId="12" xfId="2" applyNumberFormat="1" applyFont="1" applyFill="1" applyBorder="1" applyAlignment="1"/>
    <xf numFmtId="43" fontId="2" fillId="0" borderId="12" xfId="0" applyNumberFormat="1" applyFont="1" applyFill="1" applyBorder="1" applyAlignment="1"/>
    <xf numFmtId="43" fontId="2" fillId="0" borderId="14" xfId="0" applyNumberFormat="1" applyFont="1" applyFill="1" applyBorder="1" applyAlignment="1"/>
    <xf numFmtId="10" fontId="2" fillId="0" borderId="14" xfId="2" applyNumberFormat="1" applyFont="1" applyFill="1" applyBorder="1" applyAlignment="1"/>
    <xf numFmtId="43" fontId="2" fillId="0" borderId="14" xfId="3" applyFont="1" applyFill="1" applyBorder="1" applyAlignme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2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2" fillId="0" borderId="0" xfId="3" applyFont="1" applyFill="1" applyBorder="1" applyAlignment="1"/>
    <xf numFmtId="43" fontId="0" fillId="0" borderId="0" xfId="3" applyFont="1" applyFill="1"/>
    <xf numFmtId="164" fontId="0" fillId="0" borderId="0" xfId="0" applyNumberFormat="1" applyFill="1"/>
    <xf numFmtId="0" fontId="0" fillId="0" borderId="0" xfId="0" applyAlignment="1">
      <alignment horizont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4" xfId="1" applyNumberFormat="1" applyFont="1" applyFill="1" applyBorder="1" applyAlignment="1"/>
    <xf numFmtId="49" fontId="2" fillId="0" borderId="4" xfId="1" applyNumberFormat="1" applyFont="1" applyFill="1" applyBorder="1" applyAlignment="1"/>
    <xf numFmtId="4" fontId="0" fillId="0" borderId="0" xfId="0" applyNumberFormat="1" applyFill="1"/>
    <xf numFmtId="43" fontId="9" fillId="0" borderId="2" xfId="3" applyFont="1" applyFill="1" applyBorder="1" applyAlignment="1">
      <alignment horizontal="center" wrapText="1"/>
    </xf>
    <xf numFmtId="43" fontId="9" fillId="0" borderId="0" xfId="3" applyFont="1" applyFill="1" applyBorder="1" applyAlignment="1">
      <alignment horizontal="center" wrapText="1"/>
    </xf>
    <xf numFmtId="43" fontId="11" fillId="0" borderId="0" xfId="3" applyFont="1" applyFill="1" applyBorder="1" applyAlignment="1">
      <alignment horizontal="center" wrapText="1"/>
    </xf>
    <xf numFmtId="43" fontId="1" fillId="0" borderId="2" xfId="3" applyFont="1" applyFill="1" applyBorder="1" applyAlignment="1">
      <alignment horizontal="right" wrapText="1"/>
    </xf>
    <xf numFmtId="43" fontId="1" fillId="0" borderId="0" xfId="3" applyFont="1" applyFill="1" applyBorder="1" applyAlignment="1">
      <alignment horizontal="right" wrapText="1"/>
    </xf>
    <xf numFmtId="43" fontId="2" fillId="0" borderId="0" xfId="3" applyFont="1" applyFill="1" applyBorder="1" applyAlignment="1">
      <alignment horizontal="right" wrapText="1"/>
    </xf>
    <xf numFmtId="43" fontId="1" fillId="0" borderId="3" xfId="3" applyFont="1" applyFill="1" applyBorder="1" applyAlignment="1">
      <alignment horizontal="center"/>
    </xf>
    <xf numFmtId="43" fontId="1" fillId="0" borderId="7" xfId="3" applyFont="1" applyFill="1" applyBorder="1" applyAlignment="1">
      <alignment horizontal="center"/>
    </xf>
    <xf numFmtId="43" fontId="2" fillId="0" borderId="7" xfId="3" applyFont="1" applyFill="1" applyBorder="1" applyAlignment="1">
      <alignment horizontal="center"/>
    </xf>
    <xf numFmtId="43" fontId="1" fillId="0" borderId="3" xfId="3" applyFont="1" applyFill="1" applyBorder="1" applyAlignment="1">
      <alignment horizontal="right"/>
    </xf>
    <xf numFmtId="43" fontId="1" fillId="0" borderId="7" xfId="3" applyFont="1" applyFill="1" applyBorder="1" applyAlignment="1">
      <alignment horizontal="right"/>
    </xf>
    <xf numFmtId="43" fontId="2" fillId="0" borderId="7" xfId="3" applyFont="1" applyFill="1" applyBorder="1" applyAlignment="1">
      <alignment horizontal="right"/>
    </xf>
    <xf numFmtId="43" fontId="1" fillId="0" borderId="8" xfId="3" applyFont="1" applyFill="1" applyBorder="1" applyAlignment="1">
      <alignment horizontal="right"/>
    </xf>
    <xf numFmtId="164" fontId="2" fillId="0" borderId="0" xfId="0" applyNumberFormat="1" applyFont="1" applyFill="1" applyBorder="1" applyAlignment="1"/>
    <xf numFmtId="0" fontId="2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3" fontId="2" fillId="0" borderId="4" xfId="3" applyFont="1" applyFill="1" applyBorder="1" applyAlignment="1">
      <alignment horizontal="right"/>
    </xf>
    <xf numFmtId="43" fontId="2" fillId="0" borderId="2" xfId="3" applyFon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7"/>
  <sheetViews>
    <sheetView showGridLines="0" tabSelected="1" topLeftCell="A11" zoomScaleNormal="100" zoomScaleSheetLayoutView="100" workbookViewId="0">
      <selection activeCell="G24" sqref="G24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27.42578125" customWidth="1"/>
    <col min="10" max="10" width="21.42578125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132" t="s">
        <v>26</v>
      </c>
      <c r="B8" s="132"/>
      <c r="C8" s="132"/>
      <c r="D8" s="132"/>
      <c r="E8" s="132"/>
      <c r="F8" s="132"/>
      <c r="G8" s="132"/>
    </row>
    <row r="9" spans="1:7">
      <c r="A9" s="132" t="s">
        <v>35</v>
      </c>
      <c r="B9" s="132"/>
      <c r="C9" s="132"/>
      <c r="D9" s="132"/>
      <c r="E9" s="132"/>
      <c r="F9" s="132"/>
      <c r="G9" s="132"/>
    </row>
    <row r="10" spans="1:7">
      <c r="A10" s="132" t="s">
        <v>0</v>
      </c>
      <c r="B10" s="132"/>
      <c r="C10" s="132"/>
      <c r="D10" s="132"/>
      <c r="E10" s="132"/>
      <c r="F10" s="132"/>
      <c r="G10" s="132"/>
    </row>
    <row r="11" spans="1:7">
      <c r="A11" s="147" t="s">
        <v>3</v>
      </c>
      <c r="B11" s="147"/>
      <c r="C11" s="147"/>
      <c r="D11" s="147"/>
      <c r="E11" s="147"/>
      <c r="F11" s="147"/>
      <c r="G11" s="147"/>
    </row>
    <row r="12" spans="1:7">
      <c r="A12" s="132" t="s">
        <v>2</v>
      </c>
      <c r="B12" s="132"/>
      <c r="C12" s="132"/>
      <c r="D12" s="132"/>
      <c r="E12" s="132"/>
      <c r="F12" s="132"/>
      <c r="G12" s="132"/>
    </row>
    <row r="13" spans="1:7">
      <c r="A13" s="132" t="s">
        <v>97</v>
      </c>
      <c r="B13" s="132"/>
      <c r="C13" s="132"/>
      <c r="D13" s="132"/>
      <c r="E13" s="132"/>
      <c r="F13" s="132"/>
      <c r="G13" s="132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39"/>
      <c r="B16" s="40"/>
      <c r="C16" s="40"/>
      <c r="D16" s="40"/>
      <c r="E16" s="41"/>
      <c r="F16" s="133" t="s">
        <v>9</v>
      </c>
      <c r="G16" s="134"/>
    </row>
    <row r="17" spans="1:8">
      <c r="A17" s="42"/>
      <c r="B17" s="43"/>
      <c r="C17" s="43"/>
      <c r="D17" s="43"/>
      <c r="E17" s="44"/>
      <c r="F17" s="139" t="s">
        <v>5</v>
      </c>
      <c r="G17" s="140"/>
    </row>
    <row r="18" spans="1:8">
      <c r="A18" s="135" t="s">
        <v>4</v>
      </c>
      <c r="B18" s="136"/>
      <c r="C18" s="136"/>
      <c r="D18" s="136"/>
      <c r="E18" s="137"/>
      <c r="F18" s="45" t="s">
        <v>10</v>
      </c>
      <c r="G18" s="45" t="s">
        <v>11</v>
      </c>
    </row>
    <row r="19" spans="1:8">
      <c r="A19" s="42"/>
      <c r="B19" s="43"/>
      <c r="C19" s="43"/>
      <c r="D19" s="43"/>
      <c r="E19" s="44"/>
      <c r="F19" s="46"/>
      <c r="G19" s="46" t="s">
        <v>12</v>
      </c>
    </row>
    <row r="20" spans="1:8">
      <c r="A20" s="42"/>
      <c r="B20" s="43"/>
      <c r="C20" s="43"/>
      <c r="D20" s="43"/>
      <c r="E20" s="44"/>
      <c r="F20" s="46"/>
      <c r="G20" s="46" t="s">
        <v>14</v>
      </c>
    </row>
    <row r="21" spans="1:8">
      <c r="A21" s="135"/>
      <c r="B21" s="136"/>
      <c r="C21" s="136"/>
      <c r="D21" s="136"/>
      <c r="E21" s="137"/>
      <c r="F21" s="47"/>
      <c r="G21" s="47" t="s">
        <v>13</v>
      </c>
    </row>
    <row r="22" spans="1:8">
      <c r="A22" s="48"/>
      <c r="B22" s="49"/>
      <c r="C22" s="49"/>
      <c r="D22" s="49"/>
      <c r="E22" s="50"/>
      <c r="F22" s="51" t="s">
        <v>15</v>
      </c>
      <c r="G22" s="51" t="s">
        <v>16</v>
      </c>
    </row>
    <row r="23" spans="1:8">
      <c r="A23" s="21" t="s">
        <v>6</v>
      </c>
      <c r="B23" s="22"/>
      <c r="C23" s="22"/>
      <c r="D23" s="22"/>
      <c r="E23" s="23"/>
      <c r="F23" s="17">
        <f>SUM(F24:F26)</f>
        <v>450176411.31</v>
      </c>
      <c r="G23" s="17">
        <f>SUM(G24:G26)</f>
        <v>25066702.719999999</v>
      </c>
      <c r="H23" s="7"/>
    </row>
    <row r="24" spans="1:8">
      <c r="A24" s="24" t="s">
        <v>23</v>
      </c>
      <c r="B24" s="3"/>
      <c r="C24" s="3"/>
      <c r="D24" s="3"/>
      <c r="E24" s="25"/>
      <c r="F24" s="18">
        <v>450176411.31</v>
      </c>
      <c r="G24" s="18">
        <v>25066702.719999999</v>
      </c>
    </row>
    <row r="25" spans="1:8">
      <c r="A25" s="24" t="s">
        <v>24</v>
      </c>
      <c r="B25" s="3"/>
      <c r="C25" s="3"/>
      <c r="D25" s="3"/>
      <c r="E25" s="25"/>
      <c r="F25" s="18">
        <v>0</v>
      </c>
      <c r="G25" s="18">
        <v>0</v>
      </c>
    </row>
    <row r="26" spans="1:8">
      <c r="A26" s="24" t="s">
        <v>25</v>
      </c>
      <c r="B26" s="3"/>
      <c r="C26" s="3"/>
      <c r="D26" s="3"/>
      <c r="E26" s="25"/>
      <c r="F26" s="18">
        <v>0</v>
      </c>
      <c r="G26" s="18">
        <v>0</v>
      </c>
    </row>
    <row r="27" spans="1:8">
      <c r="A27" s="26" t="s">
        <v>19</v>
      </c>
      <c r="B27" s="3"/>
      <c r="C27" s="3"/>
      <c r="D27" s="3"/>
      <c r="E27" s="25"/>
      <c r="F27" s="18">
        <f>SUM(F28:F31)</f>
        <v>2636783.59</v>
      </c>
      <c r="G27" s="18">
        <f>SUM(G28:G31)</f>
        <v>444147</v>
      </c>
      <c r="H27" s="7"/>
    </row>
    <row r="28" spans="1:8">
      <c r="A28" s="27" t="s">
        <v>7</v>
      </c>
      <c r="B28" s="3"/>
      <c r="C28" s="3"/>
      <c r="D28" s="3"/>
      <c r="E28" s="25"/>
      <c r="F28" s="18">
        <v>0</v>
      </c>
      <c r="G28" s="18">
        <v>0</v>
      </c>
    </row>
    <row r="29" spans="1:8" s="6" customFormat="1">
      <c r="A29" s="27" t="s">
        <v>20</v>
      </c>
      <c r="B29" s="3"/>
      <c r="C29" s="3"/>
      <c r="D29" s="3"/>
      <c r="E29" s="25"/>
      <c r="F29" s="18">
        <v>0</v>
      </c>
      <c r="G29" s="18">
        <v>0</v>
      </c>
    </row>
    <row r="30" spans="1:8" s="6" customFormat="1">
      <c r="A30" s="27" t="s">
        <v>21</v>
      </c>
      <c r="B30" s="3"/>
      <c r="C30" s="3"/>
      <c r="D30" s="3"/>
      <c r="E30" s="25"/>
      <c r="F30" s="18">
        <v>2636783.59</v>
      </c>
      <c r="G30" s="20">
        <v>444147</v>
      </c>
    </row>
    <row r="31" spans="1:8" s="6" customFormat="1">
      <c r="A31" s="28" t="s">
        <v>8</v>
      </c>
      <c r="B31" s="4"/>
      <c r="C31" s="4"/>
      <c r="D31" s="4"/>
      <c r="E31" s="29"/>
      <c r="F31" s="19">
        <v>0</v>
      </c>
      <c r="G31" s="19">
        <v>0</v>
      </c>
    </row>
    <row r="32" spans="1:8" s="6" customFormat="1">
      <c r="A32" s="15" t="s">
        <v>17</v>
      </c>
      <c r="B32" s="12"/>
      <c r="C32" s="12"/>
      <c r="D32" s="12"/>
      <c r="E32" s="16"/>
      <c r="F32" s="13">
        <f>F23-F27</f>
        <v>447539627.72000003</v>
      </c>
      <c r="G32" s="13">
        <f>G23-G27</f>
        <v>24622555.719999999</v>
      </c>
      <c r="H32" s="8"/>
    </row>
    <row r="33" spans="1:10" s="6" customFormat="1">
      <c r="A33" s="12"/>
      <c r="B33" s="12"/>
      <c r="C33" s="12"/>
      <c r="D33" s="12"/>
      <c r="E33" s="12"/>
      <c r="F33" s="30"/>
      <c r="G33" s="30"/>
    </row>
    <row r="34" spans="1:10" s="6" customFormat="1">
      <c r="A34" s="141" t="s">
        <v>18</v>
      </c>
      <c r="B34" s="142"/>
      <c r="C34" s="142"/>
      <c r="D34" s="142"/>
      <c r="E34" s="143"/>
      <c r="F34" s="52" t="s">
        <v>1</v>
      </c>
      <c r="G34" s="52" t="s">
        <v>104</v>
      </c>
    </row>
    <row r="35" spans="1:10" s="6" customFormat="1">
      <c r="A35" s="111" t="s">
        <v>37</v>
      </c>
      <c r="B35" s="112"/>
      <c r="C35" s="112"/>
      <c r="D35" s="112"/>
      <c r="E35" s="113"/>
      <c r="F35" s="14">
        <v>19555621738.740002</v>
      </c>
      <c r="G35" s="34">
        <v>0</v>
      </c>
    </row>
    <row r="36" spans="1:10" s="6" customFormat="1">
      <c r="A36" s="115" t="s">
        <v>98</v>
      </c>
      <c r="B36" s="112"/>
      <c r="C36" s="112"/>
      <c r="D36" s="112"/>
      <c r="E36" s="113"/>
      <c r="F36" s="18">
        <v>0</v>
      </c>
      <c r="G36" s="34">
        <v>0</v>
      </c>
    </row>
    <row r="37" spans="1:10" s="6" customFormat="1">
      <c r="A37" s="116" t="s">
        <v>99</v>
      </c>
      <c r="B37" s="112"/>
      <c r="C37" s="112"/>
      <c r="D37" s="112"/>
      <c r="E37" s="113"/>
      <c r="F37" s="14">
        <v>19555621738.740002</v>
      </c>
      <c r="G37" s="34">
        <v>0</v>
      </c>
      <c r="H37" s="117"/>
    </row>
    <row r="38" spans="1:10" s="6" customFormat="1">
      <c r="A38" s="35" t="s">
        <v>100</v>
      </c>
      <c r="B38" s="36"/>
      <c r="C38" s="36"/>
      <c r="D38" s="36"/>
      <c r="E38" s="37"/>
      <c r="F38" s="38">
        <f>F32+G32</f>
        <v>472162183.44000006</v>
      </c>
      <c r="G38" s="31">
        <f>F38/F35</f>
        <v>2.4144575393613754E-2</v>
      </c>
    </row>
    <row r="39" spans="1:10" s="6" customFormat="1">
      <c r="A39" s="144" t="s">
        <v>101</v>
      </c>
      <c r="B39" s="145"/>
      <c r="C39" s="145"/>
      <c r="D39" s="145"/>
      <c r="E39" s="146"/>
      <c r="F39" s="14">
        <f>F35*0.0455</f>
        <v>889780789.11267006</v>
      </c>
      <c r="G39" s="32">
        <v>4.5499999999999999E-2</v>
      </c>
    </row>
    <row r="40" spans="1:10" s="6" customFormat="1">
      <c r="A40" s="111" t="s">
        <v>102</v>
      </c>
      <c r="B40" s="112"/>
      <c r="C40" s="112"/>
      <c r="D40" s="112"/>
      <c r="E40" s="113"/>
      <c r="F40" s="14">
        <f>F39*0.95</f>
        <v>845291749.65703654</v>
      </c>
      <c r="G40" s="33">
        <v>4.3200000000000002E-2</v>
      </c>
      <c r="J40" s="104"/>
    </row>
    <row r="41" spans="1:10" s="6" customFormat="1">
      <c r="A41" s="111" t="s">
        <v>103</v>
      </c>
      <c r="B41" s="112"/>
      <c r="C41" s="112"/>
      <c r="D41" s="112"/>
      <c r="E41" s="113"/>
      <c r="F41" s="14">
        <f>F39*0.9</f>
        <v>800802710.20140302</v>
      </c>
      <c r="G41" s="33">
        <v>4.1000000000000002E-2</v>
      </c>
    </row>
    <row r="42" spans="1:10" s="6" customFormat="1">
      <c r="A42" s="3" t="s">
        <v>36</v>
      </c>
      <c r="B42" s="3"/>
      <c r="C42" s="3"/>
      <c r="D42" s="3"/>
      <c r="E42" s="3"/>
      <c r="F42" s="53"/>
      <c r="G42" s="3"/>
    </row>
    <row r="43" spans="1:10" s="6" customFormat="1">
      <c r="A43" s="3"/>
      <c r="B43" s="3"/>
      <c r="C43" s="3"/>
      <c r="D43" s="3"/>
      <c r="E43" s="3"/>
      <c r="F43" s="3"/>
      <c r="G43" s="3"/>
    </row>
    <row r="47" spans="1:10">
      <c r="A47" t="s">
        <v>42</v>
      </c>
      <c r="B47" s="138" t="s">
        <v>33</v>
      </c>
      <c r="C47" s="138"/>
      <c r="D47" s="138"/>
      <c r="E47" s="110"/>
      <c r="F47" s="138" t="s">
        <v>96</v>
      </c>
      <c r="G47" s="138"/>
    </row>
    <row r="48" spans="1:10">
      <c r="A48" t="s">
        <v>43</v>
      </c>
      <c r="B48" s="138" t="s">
        <v>41</v>
      </c>
      <c r="C48" s="138"/>
      <c r="D48" s="138"/>
      <c r="E48" s="138" t="s">
        <v>105</v>
      </c>
      <c r="F48" s="138"/>
      <c r="G48" s="138"/>
    </row>
    <row r="54" spans="1:7">
      <c r="A54" t="s">
        <v>32</v>
      </c>
    </row>
    <row r="58" spans="1:7">
      <c r="A58" t="s">
        <v>28</v>
      </c>
    </row>
    <row r="59" spans="1:7">
      <c r="A59" t="s">
        <v>39</v>
      </c>
    </row>
    <row r="62" spans="1:7">
      <c r="A62" s="138" t="s">
        <v>89</v>
      </c>
      <c r="B62" s="138"/>
      <c r="D62" t="s">
        <v>27</v>
      </c>
      <c r="E62" s="138" t="s">
        <v>90</v>
      </c>
      <c r="F62" s="138"/>
      <c r="G62" s="138"/>
    </row>
    <row r="63" spans="1:7">
      <c r="A63" s="10" t="s">
        <v>40</v>
      </c>
      <c r="B63" t="s">
        <v>29</v>
      </c>
      <c r="D63" t="s">
        <v>27</v>
      </c>
      <c r="E63" s="138" t="s">
        <v>30</v>
      </c>
      <c r="F63" s="138"/>
      <c r="G63" s="138"/>
    </row>
    <row r="66" spans="1:6">
      <c r="D66" t="s">
        <v>27</v>
      </c>
    </row>
    <row r="67" spans="1:6">
      <c r="A67" t="s">
        <v>91</v>
      </c>
    </row>
    <row r="68" spans="1:6">
      <c r="A68" t="s">
        <v>31</v>
      </c>
    </row>
    <row r="73" spans="1:6">
      <c r="A73" s="138" t="s">
        <v>92</v>
      </c>
      <c r="B73" s="138"/>
      <c r="C73" s="138"/>
      <c r="D73" s="138"/>
      <c r="E73" s="138"/>
      <c r="F73" s="138"/>
    </row>
    <row r="74" spans="1:6">
      <c r="A74" s="10" t="s">
        <v>27</v>
      </c>
      <c r="C74" s="11" t="s">
        <v>34</v>
      </c>
      <c r="D74" s="11"/>
      <c r="E74" s="11"/>
    </row>
    <row r="77" spans="1:6">
      <c r="A77" t="s">
        <v>27</v>
      </c>
    </row>
  </sheetData>
  <mergeCells count="20">
    <mergeCell ref="A73:F73"/>
    <mergeCell ref="E63:G63"/>
    <mergeCell ref="E62:G62"/>
    <mergeCell ref="A62:B62"/>
    <mergeCell ref="E48:G48"/>
    <mergeCell ref="B48:D48"/>
    <mergeCell ref="A8:G8"/>
    <mergeCell ref="A9:G9"/>
    <mergeCell ref="A10:G10"/>
    <mergeCell ref="A11:G11"/>
    <mergeCell ref="A12:G12"/>
    <mergeCell ref="A13:G13"/>
    <mergeCell ref="F16:G16"/>
    <mergeCell ref="A21:E21"/>
    <mergeCell ref="F47:G47"/>
    <mergeCell ref="F17:G17"/>
    <mergeCell ref="A18:E18"/>
    <mergeCell ref="B47:D47"/>
    <mergeCell ref="A34:E34"/>
    <mergeCell ref="A39:E39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W64"/>
  <sheetViews>
    <sheetView topLeftCell="A7" zoomScaleNormal="100" workbookViewId="0">
      <selection activeCell="A45" sqref="A45:J45"/>
    </sheetView>
  </sheetViews>
  <sheetFormatPr defaultRowHeight="12.75"/>
  <cols>
    <col min="1" max="1" width="47.7109375" customWidth="1"/>
    <col min="2" max="2" width="16.7109375" customWidth="1"/>
    <col min="3" max="3" width="14.7109375" customWidth="1"/>
    <col min="4" max="4" width="14.42578125" customWidth="1"/>
    <col min="5" max="5" width="16.7109375" customWidth="1"/>
    <col min="6" max="6" width="16" customWidth="1"/>
    <col min="7" max="7" width="14.5703125" customWidth="1"/>
    <col min="8" max="8" width="22.85546875" customWidth="1"/>
    <col min="9" max="10" width="16.140625" customWidth="1"/>
  </cols>
  <sheetData>
    <row r="3" spans="1:10" ht="18.75" customHeight="1"/>
    <row r="6" spans="1:10" ht="15.75">
      <c r="A6" s="9" t="s">
        <v>27</v>
      </c>
      <c r="B6" s="2"/>
      <c r="C6" s="2"/>
      <c r="D6" s="2"/>
      <c r="E6" s="2"/>
      <c r="F6" s="1"/>
      <c r="G6" s="1"/>
      <c r="H6" s="1"/>
    </row>
    <row r="7" spans="1:10">
      <c r="A7" s="2"/>
      <c r="B7" s="2"/>
      <c r="C7" s="2"/>
      <c r="D7" s="2"/>
      <c r="E7" s="2"/>
      <c r="F7" s="1"/>
      <c r="G7" s="1"/>
      <c r="H7" s="1"/>
    </row>
    <row r="8" spans="1:10">
      <c r="A8" s="132" t="s">
        <v>26</v>
      </c>
      <c r="B8" s="132"/>
      <c r="C8" s="132"/>
      <c r="D8" s="132"/>
      <c r="E8" s="132"/>
      <c r="F8" s="132"/>
      <c r="G8" s="132"/>
      <c r="H8" s="132"/>
      <c r="I8" s="132"/>
      <c r="J8" s="132"/>
    </row>
    <row r="9" spans="1:10">
      <c r="A9" s="132" t="s">
        <v>35</v>
      </c>
      <c r="B9" s="132"/>
      <c r="C9" s="132"/>
      <c r="D9" s="132"/>
      <c r="E9" s="132"/>
      <c r="F9" s="132"/>
      <c r="G9" s="132"/>
      <c r="H9" s="132"/>
      <c r="I9" s="132"/>
      <c r="J9" s="132"/>
    </row>
    <row r="10" spans="1:10">
      <c r="A10" s="132" t="s">
        <v>0</v>
      </c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47" t="s">
        <v>45</v>
      </c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>
      <c r="A12" s="132" t="s">
        <v>2</v>
      </c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 t="s">
        <v>97</v>
      </c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"/>
      <c r="B14" s="1"/>
      <c r="C14" s="1"/>
      <c r="D14" s="1"/>
      <c r="E14" s="1"/>
      <c r="F14" s="1"/>
      <c r="G14" s="1"/>
      <c r="H14" s="1"/>
    </row>
    <row r="15" spans="1:10" s="61" customFormat="1" ht="11.25">
      <c r="A15" s="148" t="s">
        <v>46</v>
      </c>
      <c r="B15" s="148"/>
      <c r="C15" s="149"/>
      <c r="D15" s="60"/>
      <c r="E15" s="60"/>
      <c r="F15" s="60"/>
      <c r="G15" s="114"/>
      <c r="J15" s="62">
        <v>1</v>
      </c>
    </row>
    <row r="16" spans="1:10" s="61" customFormat="1" ht="11.25" customHeight="1">
      <c r="A16" s="150" t="s">
        <v>47</v>
      </c>
      <c r="B16" s="151" t="s">
        <v>48</v>
      </c>
      <c r="C16" s="153" t="s">
        <v>49</v>
      </c>
      <c r="D16" s="154"/>
      <c r="E16" s="154"/>
      <c r="F16" s="154"/>
      <c r="G16" s="151" t="s">
        <v>107</v>
      </c>
      <c r="H16" s="155" t="s">
        <v>50</v>
      </c>
      <c r="I16" s="151" t="s">
        <v>51</v>
      </c>
      <c r="J16" s="153" t="s">
        <v>52</v>
      </c>
    </row>
    <row r="17" spans="1:257" s="61" customFormat="1" ht="24.95" customHeight="1">
      <c r="A17" s="150"/>
      <c r="B17" s="152"/>
      <c r="C17" s="158" t="s">
        <v>53</v>
      </c>
      <c r="D17" s="158"/>
      <c r="E17" s="151" t="s">
        <v>54</v>
      </c>
      <c r="F17" s="155" t="s">
        <v>55</v>
      </c>
      <c r="G17" s="152"/>
      <c r="H17" s="156"/>
      <c r="I17" s="152"/>
      <c r="J17" s="153"/>
    </row>
    <row r="18" spans="1:257" s="61" customFormat="1" ht="26.25" customHeight="1">
      <c r="A18" s="150"/>
      <c r="B18" s="152"/>
      <c r="C18" s="63" t="s">
        <v>56</v>
      </c>
      <c r="D18" s="63" t="s">
        <v>57</v>
      </c>
      <c r="E18" s="152"/>
      <c r="F18" s="156"/>
      <c r="G18" s="152"/>
      <c r="H18" s="156"/>
      <c r="I18" s="152"/>
      <c r="J18" s="153"/>
    </row>
    <row r="19" spans="1:257" s="61" customFormat="1" ht="15.75" customHeight="1">
      <c r="A19" s="150"/>
      <c r="B19" s="64" t="s">
        <v>15</v>
      </c>
      <c r="C19" s="65" t="s">
        <v>16</v>
      </c>
      <c r="D19" s="65" t="s">
        <v>58</v>
      </c>
      <c r="E19" s="66" t="s">
        <v>59</v>
      </c>
      <c r="F19" s="67" t="s">
        <v>60</v>
      </c>
      <c r="G19" s="67" t="s">
        <v>106</v>
      </c>
      <c r="H19" s="68" t="s">
        <v>108</v>
      </c>
      <c r="I19" s="157"/>
      <c r="J19" s="153"/>
    </row>
    <row r="20" spans="1:257" s="61" customFormat="1" ht="11.25" customHeight="1">
      <c r="A20" s="69" t="s">
        <v>61</v>
      </c>
      <c r="B20" s="70">
        <f>B22</f>
        <v>86864740.390000001</v>
      </c>
      <c r="C20" s="71">
        <v>0</v>
      </c>
      <c r="D20" s="71">
        <v>0</v>
      </c>
      <c r="E20" s="71">
        <f>E22</f>
        <v>218639.47</v>
      </c>
      <c r="F20" s="71">
        <v>0</v>
      </c>
      <c r="G20" s="118"/>
      <c r="H20" s="124">
        <f>H22</f>
        <v>86646100.920000002</v>
      </c>
      <c r="I20" s="72">
        <f>I22</f>
        <v>29193382.98</v>
      </c>
      <c r="J20" s="73">
        <v>0</v>
      </c>
    </row>
    <row r="21" spans="1:257" s="61" customFormat="1" ht="11.25" customHeight="1">
      <c r="A21" s="74"/>
      <c r="B21" s="75"/>
      <c r="C21" s="76"/>
      <c r="D21" s="76"/>
      <c r="E21" s="76"/>
      <c r="F21" s="76"/>
      <c r="G21" s="119"/>
      <c r="H21" s="125"/>
      <c r="I21" s="77"/>
      <c r="J21" s="78"/>
    </row>
    <row r="22" spans="1:257" s="61" customFormat="1" ht="11.25" customHeight="1">
      <c r="A22" s="79" t="s">
        <v>62</v>
      </c>
      <c r="B22" s="80">
        <v>86864740.390000001</v>
      </c>
      <c r="C22" s="81">
        <v>0</v>
      </c>
      <c r="D22" s="81">
        <v>0</v>
      </c>
      <c r="E22" s="81">
        <v>218639.47</v>
      </c>
      <c r="F22" s="81">
        <v>0</v>
      </c>
      <c r="G22" s="120"/>
      <c r="H22" s="126">
        <f>B22-E22</f>
        <v>86646100.920000002</v>
      </c>
      <c r="I22" s="82">
        <v>29193382.98</v>
      </c>
      <c r="J22" s="78">
        <v>0</v>
      </c>
    </row>
    <row r="23" spans="1:257" s="61" customFormat="1" ht="11.25" customHeight="1">
      <c r="A23" s="83"/>
      <c r="B23" s="75"/>
      <c r="C23" s="84"/>
      <c r="D23" s="84"/>
      <c r="E23" s="76"/>
      <c r="F23" s="76"/>
      <c r="G23" s="119"/>
      <c r="H23" s="125"/>
      <c r="I23" s="77"/>
      <c r="J23" s="78"/>
    </row>
    <row r="24" spans="1:257" s="88" customFormat="1" ht="11.25" customHeight="1">
      <c r="A24" s="85" t="s">
        <v>63</v>
      </c>
      <c r="B24" s="86">
        <f t="shared" ref="B24:I24" si="0">B26</f>
        <v>41025645.600000001</v>
      </c>
      <c r="C24" s="87">
        <f t="shared" si="0"/>
        <v>108459.36999999998</v>
      </c>
      <c r="D24" s="87">
        <f t="shared" si="0"/>
        <v>325206.59000000003</v>
      </c>
      <c r="E24" s="87">
        <f t="shared" si="0"/>
        <v>2066831.0099999998</v>
      </c>
      <c r="F24" s="87">
        <f t="shared" si="0"/>
        <v>2955915.16</v>
      </c>
      <c r="G24" s="121"/>
      <c r="H24" s="127">
        <f t="shared" si="0"/>
        <v>35569233.469999999</v>
      </c>
      <c r="I24" s="72">
        <f t="shared" si="0"/>
        <v>31212589.98</v>
      </c>
      <c r="J24" s="73">
        <v>0</v>
      </c>
    </row>
    <row r="25" spans="1:257" s="88" customFormat="1" ht="11.25" customHeight="1">
      <c r="A25" s="74"/>
      <c r="B25" s="89"/>
      <c r="C25" s="90"/>
      <c r="D25" s="91"/>
      <c r="E25" s="91"/>
      <c r="F25" s="91"/>
      <c r="G25" s="122"/>
      <c r="H25" s="128"/>
      <c r="I25" s="77"/>
      <c r="J25" s="78"/>
    </row>
    <row r="26" spans="1:257" s="88" customFormat="1" ht="11.25" customHeight="1">
      <c r="A26" s="79" t="s">
        <v>64</v>
      </c>
      <c r="B26" s="92">
        <v>41025645.600000001</v>
      </c>
      <c r="C26" s="93">
        <f>3232.18+99479.15+5748.04</f>
        <v>108459.36999999998</v>
      </c>
      <c r="D26" s="94">
        <v>325206.59000000003</v>
      </c>
      <c r="E26" s="94">
        <f>77536.6+10401.62+661900.36+1316992.43</f>
        <v>2066831.0099999998</v>
      </c>
      <c r="F26" s="94">
        <v>2955915.16</v>
      </c>
      <c r="G26" s="123"/>
      <c r="H26" s="129">
        <f>B26-C26-D26-E26-F26</f>
        <v>35569233.469999999</v>
      </c>
      <c r="I26" s="82">
        <v>31212589.98</v>
      </c>
      <c r="J26" s="78">
        <v>0</v>
      </c>
    </row>
    <row r="27" spans="1:257" s="88" customFormat="1" ht="11.25" customHeight="1">
      <c r="A27" s="83"/>
      <c r="B27" s="89"/>
      <c r="C27" s="90"/>
      <c r="D27" s="91"/>
      <c r="E27" s="91"/>
      <c r="F27" s="91"/>
      <c r="G27" s="122"/>
      <c r="H27" s="130"/>
      <c r="I27" s="77"/>
      <c r="J27" s="78"/>
    </row>
    <row r="28" spans="1:257" s="88" customFormat="1" ht="11.25" customHeight="1">
      <c r="A28" s="95" t="s">
        <v>65</v>
      </c>
      <c r="B28" s="86">
        <f>B24+B20</f>
        <v>127890385.99000001</v>
      </c>
      <c r="C28" s="87">
        <f>C26+C22</f>
        <v>108459.36999999998</v>
      </c>
      <c r="D28" s="87">
        <f>D26+D22</f>
        <v>325206.59000000003</v>
      </c>
      <c r="E28" s="87">
        <f>E26+E22</f>
        <v>2285470.48</v>
      </c>
      <c r="F28" s="87">
        <f>F26</f>
        <v>2955915.16</v>
      </c>
      <c r="G28" s="87"/>
      <c r="H28" s="87">
        <f>H20+H24</f>
        <v>122215334.39</v>
      </c>
      <c r="I28" s="72">
        <f>I24+I20</f>
        <v>60405972.960000001</v>
      </c>
      <c r="J28" s="73">
        <v>0</v>
      </c>
    </row>
    <row r="29" spans="1:257">
      <c r="A29" s="3" t="s">
        <v>36</v>
      </c>
      <c r="B29" s="3"/>
      <c r="C29" s="3"/>
      <c r="D29" s="3"/>
      <c r="E29" s="3"/>
      <c r="F29" s="3"/>
      <c r="G29" s="3"/>
      <c r="H29" s="3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</row>
    <row r="30" spans="1:257">
      <c r="A30" s="3"/>
      <c r="B30" s="3"/>
      <c r="C30" s="3"/>
      <c r="D30" s="3"/>
      <c r="E30" s="3"/>
      <c r="F30" s="131"/>
      <c r="G30" s="3"/>
      <c r="H30" s="107"/>
      <c r="I30" s="10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</row>
    <row r="31" spans="1:257">
      <c r="A31" s="3"/>
      <c r="B31" s="3"/>
      <c r="C31" s="3"/>
      <c r="D31" s="3"/>
      <c r="E31" s="3"/>
      <c r="F31" s="3"/>
      <c r="G31" s="3"/>
      <c r="H31" s="107"/>
      <c r="I31" s="10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</row>
    <row r="32" spans="1:257">
      <c r="A32" s="3"/>
      <c r="B32" s="3"/>
      <c r="C32" s="3"/>
      <c r="D32" s="3"/>
      <c r="E32" s="3"/>
      <c r="F32" s="3"/>
      <c r="G32" s="3"/>
      <c r="H32" s="107"/>
      <c r="I32" s="108"/>
      <c r="J32" s="109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</row>
    <row r="33" spans="1:257">
      <c r="A33" s="138" t="s">
        <v>33</v>
      </c>
      <c r="B33" s="138"/>
      <c r="C33" s="138"/>
      <c r="D33" s="138"/>
      <c r="E33" s="138"/>
      <c r="F33" s="138"/>
      <c r="G33" s="138"/>
      <c r="H33" s="138"/>
      <c r="I33" s="138"/>
      <c r="J33" s="138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</row>
    <row r="34" spans="1:257">
      <c r="A34" s="159" t="s">
        <v>66</v>
      </c>
      <c r="B34" s="159"/>
      <c r="C34" s="159"/>
      <c r="D34" s="159"/>
      <c r="E34" s="159"/>
      <c r="F34" s="159"/>
      <c r="G34" s="159"/>
      <c r="H34" s="159"/>
      <c r="I34" s="159"/>
      <c r="J34" s="159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</row>
    <row r="36" spans="1:257">
      <c r="A36" s="159" t="s">
        <v>85</v>
      </c>
      <c r="B36" s="138"/>
      <c r="C36" s="138"/>
      <c r="D36" s="159" t="s">
        <v>96</v>
      </c>
      <c r="E36" s="159"/>
      <c r="F36" s="159"/>
      <c r="G36" s="159"/>
      <c r="H36" s="159"/>
      <c r="I36" s="159"/>
      <c r="J36" s="159"/>
    </row>
    <row r="37" spans="1:257">
      <c r="A37" s="159" t="s">
        <v>86</v>
      </c>
      <c r="B37" s="138"/>
      <c r="C37" s="138"/>
      <c r="D37" s="159" t="s">
        <v>94</v>
      </c>
      <c r="E37" s="159"/>
      <c r="F37" s="159"/>
      <c r="G37" s="159"/>
      <c r="H37" s="159"/>
      <c r="I37" s="159"/>
      <c r="J37" s="159"/>
    </row>
    <row r="40" spans="1:257">
      <c r="A40" s="138" t="s">
        <v>67</v>
      </c>
      <c r="B40" s="138"/>
      <c r="C40" s="138"/>
      <c r="D40" s="138"/>
      <c r="E40" s="138"/>
      <c r="F40" s="138"/>
      <c r="G40" s="138"/>
      <c r="H40" s="138"/>
      <c r="I40" s="138"/>
      <c r="J40" s="138"/>
    </row>
    <row r="44" spans="1:257">
      <c r="A44" s="138" t="s">
        <v>68</v>
      </c>
      <c r="B44" s="138"/>
      <c r="C44" s="138"/>
      <c r="D44" s="138"/>
      <c r="E44" s="138"/>
      <c r="F44" s="138"/>
      <c r="G44" s="138"/>
      <c r="H44" s="138"/>
      <c r="I44" s="138"/>
      <c r="J44" s="138"/>
    </row>
    <row r="45" spans="1:257">
      <c r="A45" s="138" t="s">
        <v>69</v>
      </c>
      <c r="B45" s="138"/>
      <c r="C45" s="138"/>
      <c r="D45" s="138"/>
      <c r="E45" s="138"/>
      <c r="F45" s="138"/>
      <c r="G45" s="138"/>
      <c r="H45" s="138"/>
      <c r="I45" s="138"/>
      <c r="J45" s="138"/>
    </row>
    <row r="48" spans="1:257">
      <c r="A48" s="138" t="s">
        <v>89</v>
      </c>
      <c r="B48" s="138"/>
      <c r="C48" s="138"/>
      <c r="D48" s="138" t="s">
        <v>90</v>
      </c>
      <c r="E48" s="138"/>
      <c r="F48" s="138"/>
      <c r="G48" s="138"/>
      <c r="H48" s="138"/>
      <c r="I48" s="138"/>
      <c r="J48" s="138"/>
    </row>
    <row r="49" spans="1:10">
      <c r="A49" s="138" t="s">
        <v>70</v>
      </c>
      <c r="B49" s="138"/>
      <c r="C49" s="138"/>
      <c r="D49" s="138" t="s">
        <v>30</v>
      </c>
      <c r="E49" s="138"/>
      <c r="F49" s="138"/>
      <c r="G49" s="138"/>
      <c r="H49" s="138"/>
      <c r="I49" s="138"/>
      <c r="J49" s="138"/>
    </row>
    <row r="52" spans="1:10">
      <c r="D52" t="s">
        <v>27</v>
      </c>
    </row>
    <row r="53" spans="1:10">
      <c r="A53" s="138" t="s">
        <v>38</v>
      </c>
      <c r="B53" s="138"/>
      <c r="C53" s="138"/>
      <c r="D53" s="138"/>
      <c r="E53" s="138"/>
      <c r="F53" s="138"/>
      <c r="G53" s="138"/>
      <c r="H53" s="138"/>
      <c r="I53" s="138"/>
      <c r="J53" s="138"/>
    </row>
    <row r="54" spans="1:10">
      <c r="A54" s="138" t="s">
        <v>71</v>
      </c>
      <c r="B54" s="138"/>
      <c r="C54" s="138"/>
      <c r="D54" s="138"/>
      <c r="E54" s="138"/>
      <c r="F54" s="138"/>
      <c r="G54" s="138"/>
      <c r="H54" s="138"/>
      <c r="I54" s="138"/>
      <c r="J54" s="138"/>
    </row>
    <row r="59" spans="1:10">
      <c r="A59" s="138" t="s">
        <v>93</v>
      </c>
      <c r="B59" s="138"/>
      <c r="C59" s="138"/>
      <c r="D59" s="138"/>
      <c r="E59" s="138"/>
      <c r="F59" s="138"/>
      <c r="G59" s="138"/>
      <c r="H59" s="138"/>
      <c r="I59" s="138"/>
      <c r="J59" s="138"/>
    </row>
    <row r="60" spans="1:10">
      <c r="A60" s="138" t="s">
        <v>34</v>
      </c>
      <c r="B60" s="138"/>
      <c r="C60" s="138"/>
      <c r="D60" s="138"/>
      <c r="E60" s="138"/>
      <c r="F60" s="138"/>
      <c r="G60" s="138"/>
      <c r="H60" s="138"/>
      <c r="I60" s="138"/>
      <c r="J60" s="138"/>
    </row>
    <row r="64" spans="1:10">
      <c r="A64" t="s">
        <v>27</v>
      </c>
    </row>
  </sheetData>
  <mergeCells count="34">
    <mergeCell ref="A40:J40"/>
    <mergeCell ref="A44:J44"/>
    <mergeCell ref="A45:J45"/>
    <mergeCell ref="A48:C48"/>
    <mergeCell ref="D48:J48"/>
    <mergeCell ref="A60:J60"/>
    <mergeCell ref="A49:C49"/>
    <mergeCell ref="D49:J49"/>
    <mergeCell ref="A53:J53"/>
    <mergeCell ref="A54:J54"/>
    <mergeCell ref="A59:J59"/>
    <mergeCell ref="A33:J33"/>
    <mergeCell ref="A34:J34"/>
    <mergeCell ref="A36:C36"/>
    <mergeCell ref="A37:C37"/>
    <mergeCell ref="D37:J37"/>
    <mergeCell ref="D36:J36"/>
    <mergeCell ref="A8:J8"/>
    <mergeCell ref="A9:J9"/>
    <mergeCell ref="A10:J10"/>
    <mergeCell ref="A11:J11"/>
    <mergeCell ref="A12:J12"/>
    <mergeCell ref="A13:J13"/>
    <mergeCell ref="A15:C15"/>
    <mergeCell ref="A16:A19"/>
    <mergeCell ref="B16:B18"/>
    <mergeCell ref="C16:F16"/>
    <mergeCell ref="H16:H18"/>
    <mergeCell ref="I16:I19"/>
    <mergeCell ref="J16:J19"/>
    <mergeCell ref="C17:D17"/>
    <mergeCell ref="E17:E18"/>
    <mergeCell ref="F17:F18"/>
    <mergeCell ref="G16:G1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9" orientation="landscape" r:id="rId1"/>
  <legacyDrawing r:id="rId2"/>
  <oleObjects>
    <oleObject progId="Word.Picture.8" shapeId="2051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6:IV62"/>
  <sheetViews>
    <sheetView workbookViewId="0">
      <selection activeCell="A12" sqref="A12:C12"/>
    </sheetView>
  </sheetViews>
  <sheetFormatPr defaultRowHeight="12.75"/>
  <cols>
    <col min="1" max="1" width="44.5703125" customWidth="1"/>
    <col min="2" max="3" width="31" customWidth="1"/>
    <col min="4" max="4" width="19.42578125" customWidth="1"/>
    <col min="5" max="5" width="15.140625" customWidth="1"/>
    <col min="6" max="6" width="16" customWidth="1"/>
    <col min="7" max="7" width="18.85546875" bestFit="1" customWidth="1"/>
  </cols>
  <sheetData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132" t="s">
        <v>26</v>
      </c>
      <c r="B8" s="132"/>
      <c r="C8" s="132"/>
      <c r="D8" s="1"/>
      <c r="E8" s="1"/>
      <c r="F8" s="1"/>
      <c r="G8" s="1"/>
    </row>
    <row r="9" spans="1:7">
      <c r="A9" s="132" t="s">
        <v>35</v>
      </c>
      <c r="B9" s="132"/>
      <c r="C9" s="132"/>
      <c r="D9" s="1"/>
      <c r="E9" s="1"/>
      <c r="F9" s="1"/>
      <c r="G9" s="1"/>
    </row>
    <row r="10" spans="1:7">
      <c r="A10" s="132" t="s">
        <v>0</v>
      </c>
      <c r="B10" s="132"/>
      <c r="C10" s="132"/>
      <c r="D10" s="1"/>
      <c r="E10" s="1"/>
      <c r="F10" s="1"/>
      <c r="G10" s="1"/>
    </row>
    <row r="11" spans="1:7">
      <c r="A11" s="147" t="s">
        <v>72</v>
      </c>
      <c r="B11" s="147"/>
      <c r="C11" s="147"/>
      <c r="D11" s="2"/>
      <c r="E11" s="2"/>
      <c r="F11" s="2"/>
      <c r="G11" s="2"/>
    </row>
    <row r="12" spans="1:7">
      <c r="A12" s="132" t="s">
        <v>2</v>
      </c>
      <c r="B12" s="132"/>
      <c r="C12" s="132"/>
      <c r="D12" s="1"/>
      <c r="E12" s="1"/>
      <c r="F12" s="1"/>
      <c r="G12" s="1"/>
    </row>
    <row r="13" spans="1:7">
      <c r="A13" s="132" t="s">
        <v>97</v>
      </c>
      <c r="B13" s="132"/>
      <c r="C13" s="132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 s="1" customFormat="1" ht="11.25">
      <c r="A15" s="1" t="s">
        <v>84</v>
      </c>
      <c r="C15" s="5">
        <v>1</v>
      </c>
    </row>
    <row r="16" spans="1:7" s="1" customFormat="1" ht="11.25">
      <c r="A16" s="56" t="s">
        <v>73</v>
      </c>
      <c r="B16" s="141" t="s">
        <v>74</v>
      </c>
      <c r="C16" s="142"/>
    </row>
    <row r="17" spans="1:256" s="1" customFormat="1" ht="11.25" customHeight="1">
      <c r="A17" s="58" t="s">
        <v>75</v>
      </c>
      <c r="B17" s="160">
        <f>'Anexo 1 - Pessoal U, E, DF e M'!F35</f>
        <v>19555621738.740002</v>
      </c>
      <c r="C17" s="161"/>
    </row>
    <row r="18" spans="1:256" s="1" customFormat="1" ht="11.25" customHeight="1">
      <c r="C18" s="5"/>
    </row>
    <row r="19" spans="1:256" s="1" customFormat="1" ht="11.25" customHeight="1">
      <c r="A19" s="57" t="s">
        <v>4</v>
      </c>
      <c r="B19" s="55" t="s">
        <v>1</v>
      </c>
      <c r="C19" s="55" t="s">
        <v>44</v>
      </c>
    </row>
    <row r="20" spans="1:256" s="1" customFormat="1" ht="11.25" customHeight="1">
      <c r="A20" s="25" t="s">
        <v>76</v>
      </c>
      <c r="B20" s="96">
        <f>'Anexo 1 - Pessoal U, E, DF e M'!F38</f>
        <v>472162183.44000006</v>
      </c>
      <c r="C20" s="97">
        <f>B20/B17</f>
        <v>2.4144575393613754E-2</v>
      </c>
    </row>
    <row r="21" spans="1:256" s="1" customFormat="1" ht="11.25" customHeight="1">
      <c r="A21" s="25" t="s">
        <v>77</v>
      </c>
      <c r="B21" s="98">
        <f>'Anexo 1 - Pessoal U, E, DF e M'!F39</f>
        <v>889780789.11267006</v>
      </c>
      <c r="C21" s="97">
        <f>B21/B17</f>
        <v>4.5499999999999999E-2</v>
      </c>
    </row>
    <row r="22" spans="1:256" s="1" customFormat="1" ht="11.25" customHeight="1">
      <c r="A22" s="29" t="s">
        <v>78</v>
      </c>
      <c r="B22" s="99">
        <f>'Anexo 1 - Pessoal U, E, DF e M'!F40</f>
        <v>845291749.65703654</v>
      </c>
      <c r="C22" s="100">
        <f>B22/B17</f>
        <v>4.3225E-2</v>
      </c>
    </row>
    <row r="23" spans="1:256" s="1" customFormat="1" ht="11.25" customHeight="1">
      <c r="A23" s="3"/>
      <c r="B23" s="3"/>
      <c r="C23" s="3"/>
    </row>
    <row r="24" spans="1:256" s="1" customFormat="1" ht="21.75" customHeight="1">
      <c r="A24" s="162" t="s">
        <v>79</v>
      </c>
      <c r="B24" s="164" t="s">
        <v>80</v>
      </c>
      <c r="C24" s="166" t="s">
        <v>50</v>
      </c>
      <c r="D24" s="3"/>
    </row>
    <row r="25" spans="1:256" s="1" customFormat="1" ht="24.75" customHeight="1">
      <c r="A25" s="163"/>
      <c r="B25" s="165"/>
      <c r="C25" s="167" t="s">
        <v>81</v>
      </c>
      <c r="D25" s="3"/>
    </row>
    <row r="26" spans="1:256" s="1" customFormat="1" ht="11.25" customHeight="1">
      <c r="A26" s="59" t="s">
        <v>82</v>
      </c>
      <c r="B26" s="101">
        <f>'ANEXO V'!I28</f>
        <v>60405972.960000001</v>
      </c>
      <c r="C26" s="99">
        <f>'ANEXO V'!H28</f>
        <v>122215334.39</v>
      </c>
    </row>
    <row r="27" spans="1:256">
      <c r="A27" s="3" t="s">
        <v>36</v>
      </c>
      <c r="B27" s="3"/>
      <c r="C27" s="3"/>
      <c r="D27" s="3"/>
      <c r="E27" s="3"/>
      <c r="F27" s="3"/>
      <c r="G27" s="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31" spans="1:256">
      <c r="A31" s="138" t="s">
        <v>33</v>
      </c>
      <c r="B31" s="138"/>
      <c r="C31" s="138"/>
    </row>
    <row r="32" spans="1:256">
      <c r="A32" s="138" t="s">
        <v>83</v>
      </c>
      <c r="B32" s="138"/>
      <c r="C32" s="138"/>
      <c r="D32" s="11"/>
    </row>
    <row r="33" spans="1:7">
      <c r="A33" s="54"/>
      <c r="B33" s="54"/>
      <c r="C33" s="54"/>
      <c r="D33" s="11"/>
    </row>
    <row r="34" spans="1:7">
      <c r="A34" s="102" t="s">
        <v>87</v>
      </c>
      <c r="C34" s="106" t="s">
        <v>96</v>
      </c>
      <c r="D34" s="11"/>
    </row>
    <row r="35" spans="1:7">
      <c r="A35" s="102" t="s">
        <v>88</v>
      </c>
      <c r="C35" s="105" t="s">
        <v>95</v>
      </c>
      <c r="D35" s="11"/>
      <c r="E35" s="11"/>
    </row>
    <row r="39" spans="1:7">
      <c r="A39" s="159" t="s">
        <v>67</v>
      </c>
      <c r="B39" s="159"/>
      <c r="C39" s="159"/>
    </row>
    <row r="43" spans="1:7">
      <c r="A43" s="159" t="s">
        <v>68</v>
      </c>
      <c r="B43" s="159"/>
      <c r="C43" s="159"/>
    </row>
    <row r="44" spans="1:7">
      <c r="A44" s="159" t="s">
        <v>69</v>
      </c>
      <c r="B44" s="159"/>
      <c r="C44" s="159"/>
    </row>
    <row r="47" spans="1:7">
      <c r="A47" s="103" t="s">
        <v>89</v>
      </c>
      <c r="B47" s="11"/>
      <c r="C47" s="103" t="s">
        <v>90</v>
      </c>
      <c r="D47" t="s">
        <v>27</v>
      </c>
      <c r="F47" s="11"/>
      <c r="G47" s="11"/>
    </row>
    <row r="48" spans="1:7">
      <c r="A48" s="102" t="s">
        <v>70</v>
      </c>
      <c r="C48" s="54" t="s">
        <v>30</v>
      </c>
      <c r="D48" t="s">
        <v>27</v>
      </c>
      <c r="F48" s="11"/>
      <c r="G48" s="11"/>
    </row>
    <row r="51" spans="1:6">
      <c r="D51" t="s">
        <v>27</v>
      </c>
    </row>
    <row r="52" spans="1:6">
      <c r="A52" s="159" t="s">
        <v>38</v>
      </c>
      <c r="B52" s="159"/>
      <c r="C52" s="159"/>
    </row>
    <row r="53" spans="1:6">
      <c r="A53" s="159" t="s">
        <v>71</v>
      </c>
      <c r="B53" s="159"/>
      <c r="C53" s="159"/>
    </row>
    <row r="58" spans="1:6">
      <c r="A58" s="159" t="s">
        <v>93</v>
      </c>
      <c r="B58" s="159"/>
      <c r="C58" s="159"/>
      <c r="D58" s="11"/>
      <c r="E58" s="11"/>
      <c r="F58" s="11"/>
    </row>
    <row r="59" spans="1:6">
      <c r="A59" s="159" t="s">
        <v>34</v>
      </c>
      <c r="B59" s="159"/>
      <c r="C59" s="159"/>
      <c r="E59" s="11"/>
    </row>
    <row r="62" spans="1:6">
      <c r="A62" t="s">
        <v>27</v>
      </c>
    </row>
  </sheetData>
  <mergeCells count="20">
    <mergeCell ref="A58:C58"/>
    <mergeCell ref="A59:C59"/>
    <mergeCell ref="A32:C32"/>
    <mergeCell ref="A39:C39"/>
    <mergeCell ref="A43:C43"/>
    <mergeCell ref="A44:C44"/>
    <mergeCell ref="A52:C52"/>
    <mergeCell ref="A53:C53"/>
    <mergeCell ref="A31:C31"/>
    <mergeCell ref="A8:C8"/>
    <mergeCell ref="A9:C9"/>
    <mergeCell ref="A10:C10"/>
    <mergeCell ref="A11:C11"/>
    <mergeCell ref="A12:C12"/>
    <mergeCell ref="A13:C13"/>
    <mergeCell ref="B16:C16"/>
    <mergeCell ref="B17:C17"/>
    <mergeCell ref="A24:A25"/>
    <mergeCell ref="B24:B25"/>
    <mergeCell ref="C24:C2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4" orientation="portrait" r:id="rId1"/>
  <legacyDrawing r:id="rId2"/>
  <oleObjects>
    <oleObject progId="Word.Picture.8" shapeId="3073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Anexo 1 - Pessoal U, E, DF e M</vt:lpstr>
      <vt:lpstr>ANEXO V</vt:lpstr>
      <vt:lpstr>ANEXO VII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geraldo.junior</cp:lastModifiedBy>
  <cp:lastPrinted>2018-01-29T17:35:05Z</cp:lastPrinted>
  <dcterms:created xsi:type="dcterms:W3CDTF">2001-09-06T15:18:59Z</dcterms:created>
  <dcterms:modified xsi:type="dcterms:W3CDTF">2018-03-22T15:24:22Z</dcterms:modified>
</cp:coreProperties>
</file>