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 (2)" sheetId="42" r:id="rId1"/>
    <sheet name="Anexo 1 - Pessoal U, E, DF e M" sheetId="39" r:id="rId2"/>
    <sheet name="ANEXO V" sheetId="40" r:id="rId3"/>
    <sheet name="ANEXO VII" sheetId="41" r:id="rId4"/>
  </sheets>
  <definedNames>
    <definedName name="_xlnm.Print_Area" localSheetId="0">'Anexo 1 - Pessoal U, E, DF  (2)'!$A$1:$H$77</definedName>
    <definedName name="_xlnm.Print_Area" localSheetId="1">'Anexo 1 - Pessoal U, E, DF e M'!$A$1:$H$77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F27" i="42"/>
  <c r="F23"/>
  <c r="F38"/>
  <c r="F37"/>
  <c r="F39" s="1"/>
  <c r="G27"/>
  <c r="G23"/>
  <c r="G32" s="1"/>
  <c r="E24" i="40"/>
  <c r="F32" i="42" l="1"/>
  <c r="F36" s="1"/>
  <c r="G36" s="1"/>
  <c r="F26" i="40"/>
  <c r="B17" i="41" l="1"/>
  <c r="B26"/>
  <c r="E22" i="40" l="1"/>
  <c r="G22" s="1"/>
  <c r="G20" s="1"/>
  <c r="E26"/>
  <c r="G26" s="1"/>
  <c r="G24" s="1"/>
  <c r="E28"/>
  <c r="F28"/>
  <c r="H24"/>
  <c r="F24"/>
  <c r="B24"/>
  <c r="B28" s="1"/>
  <c r="H20"/>
  <c r="E20"/>
  <c r="B20"/>
  <c r="H28" l="1"/>
  <c r="G28"/>
  <c r="C26" i="41" s="1"/>
  <c r="G23" i="39"/>
  <c r="G27"/>
  <c r="F27"/>
  <c r="F23"/>
  <c r="F37"/>
  <c r="F39" l="1"/>
  <c r="B21" i="41"/>
  <c r="C21" s="1"/>
  <c r="G32" i="39"/>
  <c r="F38"/>
  <c r="B22" i="41" s="1"/>
  <c r="C22" s="1"/>
  <c r="F32" i="39"/>
  <c r="F36" s="1"/>
  <c r="G36" l="1"/>
  <c r="B20" i="41"/>
  <c r="C20" s="1"/>
</calcChain>
</file>

<file path=xl/sharedStrings.xml><?xml version="1.0" encoding="utf-8"?>
<sst xmlns="http://schemas.openxmlformats.org/spreadsheetml/2006/main" count="217" uniqueCount="113">
  <si>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</si>
  <si>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</si>
  <si>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</si>
  <si>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</si>
  <si>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</si>
  <si>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</si>
  <si>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</si>
  <si>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</si>
  <si>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</si>
  <si>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</si>
  <si>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</si>
  <si>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</si>
  <si>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</si>
  <si>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</si>
  <si>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</si>
  <si>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</si>
  <si>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</si>
  <si>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</si>
  <si>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</si>
  <si>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</si>
  <si>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</si>
  <si>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</si>
  <si>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</si>
  <si>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</si>
  <si>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</si>
  <si>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</si>
  <si>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</si>
  <si>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</si>
  <si>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                                                                                                     JORGE FELIPPE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</si>
  <si>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</si>
  <si>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</si>
  <si>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</si>
  <si>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</si>
  <si>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 xml:space="preserve">  Alexandre Teshima</t>
  </si>
  <si>
    <t>Rafael Cabral Ribeiro</t>
  </si>
  <si>
    <t>2º Secretário</t>
  </si>
  <si>
    <t>CÂMARA MUNICIPAL DO RIO DE JANEIRO</t>
  </si>
  <si>
    <t>FONTE: CONTADORIA-GERAL/CMRJ</t>
  </si>
  <si>
    <t>RECEITA CORRENTE LÍQUIDA - RCL (IV)</t>
  </si>
  <si>
    <t>DESPESA TOTAL COM PESSOAL  (V) = (IIIa+IIIb)</t>
  </si>
  <si>
    <t>LIMITE MÁXIMO (VI) (incisos I, II e III, art. 20 da LRF)</t>
  </si>
  <si>
    <t>LIMITE PRUDENCIAL (VII) = (0,95x VI) (parágrafo único, art. 22 da LRF)</t>
  </si>
  <si>
    <t>LIMITE DE ALERTA (VIII) = (0,90 x VI) (inciso II do § 1º do art. 59 da LRF)</t>
  </si>
  <si>
    <t>CARLO CAIADO</t>
  </si>
  <si>
    <t>RENATO MOURA</t>
  </si>
  <si>
    <t xml:space="preserve">                                                                                                                 Presidente</t>
  </si>
  <si>
    <t xml:space="preserve">                                         1º Vice-Presidente</t>
  </si>
  <si>
    <t xml:space="preserve">                                                                                                             PROF. UOSTON</t>
  </si>
  <si>
    <t>Contador-Geral</t>
  </si>
  <si>
    <t xml:space="preserve">                     Lilian Ferreira Pinto</t>
  </si>
  <si>
    <t xml:space="preserve">               Controlador-Geral</t>
  </si>
  <si>
    <t xml:space="preserve">                    Diretora de Finanças</t>
  </si>
  <si>
    <t>% SOBRE A RCL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</si>
  <si>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</si>
  <si>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JANEIRO-2015/DEZEMBRO-2015</t>
  </si>
  <si>
    <t>DEMONSTRATIVO DA DISPONIBILIDADE DE CAIXA E DOS RESTOS A PAGAR</t>
  </si>
  <si>
    <t xml:space="preserve"> RGF – ANEXO 5 (LRF, art. 55, Inciso III, alínea "a")</t>
  </si>
  <si>
    <t>IDENTIFICAÇÃO DOS RECURSOS</t>
  </si>
  <si>
    <t xml:space="preserve">DISPONIBILIDADE DE CAIXA BRUTA </t>
  </si>
  <si>
    <t>OBRIGAÇÕES FINANCEIRAS</t>
  </si>
  <si>
    <t>DISPONIBILIDADE DE CAIXA LÍQUIDA (ANTES DA INSCRIÇÃO EM RESTOS A PAGAR NÃO PROCESSADOS DO EXERCÍCIO)</t>
  </si>
  <si>
    <t>RESTOS A PAGAR EMPENHADOS E NÃO LIQUIDADOS DO EXERCÍCIO</t>
  </si>
  <si>
    <t>EMPENHOS NÃO LIQUIDADOS CANCELADOS (NÃO INSCRITOS POR INSUFICIÊNCIA FINANCEIRA)</t>
  </si>
  <si>
    <t xml:space="preserve">Restos a Pagar Liquidados e Não Pagos </t>
  </si>
  <si>
    <t>Restos a Pagar Empenhados e Não Liquidados de Exercícios Anteriores</t>
  </si>
  <si>
    <t>Demais Obrigaçôes Financeiras</t>
  </si>
  <si>
    <t>De Exercícios Anteriores</t>
  </si>
  <si>
    <t>Do Exercício</t>
  </si>
  <si>
    <t>(c)</t>
  </si>
  <si>
    <t>(d)</t>
  </si>
  <si>
    <t>(e)</t>
  </si>
  <si>
    <t>(f) = (a – (b + c + d + e))</t>
  </si>
  <si>
    <t>TOTAL DOS RECURSOS VINCULADOS (I)</t>
  </si>
  <si>
    <t>FECMRJ</t>
  </si>
  <si>
    <t>TOTAL DOS RECURSOS NÃO VINCULADOS (II)</t>
  </si>
  <si>
    <t>CMRJ</t>
  </si>
  <si>
    <t>TOTAL (III) = (I + II)</t>
  </si>
  <si>
    <t>REGIME PRÓPRIO DE PREVIDÊNCIA DOS SERVIDORES</t>
  </si>
  <si>
    <t>Contador Geral</t>
  </si>
  <si>
    <t>MESA DIRETORA</t>
  </si>
  <si>
    <t>JORGE FELIPPE</t>
  </si>
  <si>
    <t>Presidente</t>
  </si>
  <si>
    <t>1º Vice-Presidente</t>
  </si>
  <si>
    <t>PROF. UOSTON</t>
  </si>
  <si>
    <t>1º Secretário</t>
  </si>
  <si>
    <t>LAURA CARNEIRO</t>
  </si>
  <si>
    <t>DEMONSTRATIVO SIMPLIFICADO DO RELATÓRIO DE GESTÃO FISCAL</t>
  </si>
  <si>
    <t>RECEITA CORRENTE LÍQUIDA</t>
  </si>
  <si>
    <t>VALOR ATÉ O BIMESTRE</t>
  </si>
  <si>
    <t>Receita Corrente líquida</t>
  </si>
  <si>
    <t>Despesa Total com Pessoal - DTP</t>
  </si>
  <si>
    <t>Limite Máximo (incisos I, II e III, art. 20 da LRF) - &lt;%&gt;</t>
  </si>
  <si>
    <t>Limite Prudencial  (parágrafo único, art. 22 da LRF) - &lt;%&gt;</t>
  </si>
  <si>
    <t>RESTOS A PAGAR</t>
  </si>
  <si>
    <t>INSCRIÇÃO EM RESTOS A PAGAR NÃO PROCESSADOS DO EXERCÍCIO</t>
  </si>
  <si>
    <t>EM RESTOS A PAGAR NÃO PROCESSADOS</t>
  </si>
  <si>
    <t>Valor Total</t>
  </si>
  <si>
    <t xml:space="preserve">    Contador Geral</t>
  </si>
  <si>
    <t>Alexandre Teshima</t>
  </si>
  <si>
    <t xml:space="preserve"> LRF, art. 48 - Anexo 6</t>
  </si>
  <si>
    <t xml:space="preserve">       Lilian Ferreira Pinto</t>
  </si>
  <si>
    <t xml:space="preserve">       Diretora de Finanças</t>
  </si>
  <si>
    <t>Lilian Ferreira Pinto</t>
  </si>
  <si>
    <t>Diretora de Finanças</t>
  </si>
  <si>
    <t>Controlador-Geral</t>
  </si>
  <si>
    <t xml:space="preserve"> Controlador-Geral</t>
  </si>
  <si>
    <t>MAIO-2015/ABRIL-2016</t>
  </si>
  <si>
    <t xml:space="preserve">                                                   LAURA CARNEIRO</t>
  </si>
  <si>
    <t xml:space="preserve">   2º Secretário</t>
  </si>
  <si>
    <t xml:space="preserve">                                                                                                 ALEXANDRE ISQUIERDO</t>
  </si>
  <si>
    <t>Celso Valentim Mendes da Costa</t>
  </si>
  <si>
    <t>Contadoria Geral</t>
  </si>
  <si>
    <t>SETEMBRO-2015/AGOSTO-2016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</si>
</sst>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&quot;R$ &quot;#,##0.00_);[Red]\(&quot;R$ &quot;#,##0.00\)"/>
    <numFmt numFmtId="165" formatCode="0.000"/>
  </numFmts>
  <fonts count="13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Cambria"/>
      <family val="1"/>
    </font>
    <font>
      <sz val="8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164" fontId="2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/>
    <xf numFmtId="40" fontId="5" fillId="0" borderId="3" xfId="0" applyNumberFormat="1" applyFont="1" applyFill="1" applyBorder="1" applyAlignment="1"/>
    <xf numFmtId="4" fontId="5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5" xfId="0" applyNumberFormat="1" applyFont="1" applyFill="1" applyBorder="1" applyAlignment="1"/>
    <xf numFmtId="43" fontId="5" fillId="0" borderId="6" xfId="3" applyFont="1" applyFill="1" applyBorder="1" applyAlignment="1"/>
    <xf numFmtId="43" fontId="5" fillId="0" borderId="7" xfId="3" applyFont="1" applyFill="1" applyBorder="1" applyAlignment="1"/>
    <xf numFmtId="43" fontId="5" fillId="0" borderId="8" xfId="3" applyFont="1" applyFill="1" applyBorder="1" applyAlignment="1"/>
    <xf numFmtId="43" fontId="5" fillId="0" borderId="7" xfId="3" applyFont="1" applyFill="1" applyBorder="1" applyAlignment="1">
      <alignment horizontal="right"/>
    </xf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 indent="1"/>
    </xf>
    <xf numFmtId="0" fontId="2" fillId="0" borderId="14" xfId="0" applyNumberFormat="1" applyFont="1" applyFill="1" applyBorder="1" applyAlignment="1">
      <alignment horizontal="left" indent="1"/>
    </xf>
    <xf numFmtId="0" fontId="2" fillId="0" borderId="15" xfId="0" applyNumberFormat="1" applyFont="1" applyFill="1" applyBorder="1" applyAlignment="1"/>
    <xf numFmtId="0" fontId="5" fillId="0" borderId="2" xfId="0" applyNumberFormat="1" applyFont="1" applyFill="1" applyBorder="1" applyAlignment="1"/>
    <xf numFmtId="10" fontId="1" fillId="2" borderId="3" xfId="2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10" fontId="2" fillId="0" borderId="3" xfId="1" applyNumberFormat="1" applyFont="1" applyFill="1" applyBorder="1" applyAlignment="1">
      <alignment horizontal="center"/>
    </xf>
    <xf numFmtId="43" fontId="5" fillId="0" borderId="3" xfId="3" applyFont="1" applyFill="1" applyBorder="1" applyAlignment="1"/>
    <xf numFmtId="0" fontId="2" fillId="2" borderId="4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5" xfId="0" applyNumberFormat="1" applyFont="1" applyFill="1" applyBorder="1" applyAlignment="1"/>
    <xf numFmtId="43" fontId="6" fillId="2" borderId="3" xfId="3" applyFont="1" applyFill="1" applyBorder="1" applyAlignment="1"/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/>
    </xf>
    <xf numFmtId="0" fontId="7" fillId="0" borderId="0" xfId="1" applyBorder="1"/>
    <xf numFmtId="0" fontId="7" fillId="0" borderId="0" xfId="1"/>
    <xf numFmtId="165" fontId="2" fillId="0" borderId="0" xfId="0" applyNumberFormat="1" applyFont="1" applyFill="1" applyBorder="1" applyAlignment="1"/>
    <xf numFmtId="0" fontId="0" fillId="0" borderId="0" xfId="0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Fill="1" applyAlignment="1"/>
    <xf numFmtId="164" fontId="2" fillId="0" borderId="1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43" fontId="1" fillId="0" borderId="3" xfId="0" applyNumberFormat="1" applyFont="1" applyFill="1" applyBorder="1" applyAlignment="1">
      <alignment horizontal="center" vertical="center" wrapText="1"/>
    </xf>
    <xf numFmtId="43" fontId="9" fillId="0" borderId="3" xfId="3" applyFont="1" applyFill="1" applyBorder="1" applyAlignment="1">
      <alignment horizontal="center" wrapText="1"/>
    </xf>
    <xf numFmtId="43" fontId="1" fillId="0" borderId="2" xfId="3" applyFont="1" applyFill="1" applyBorder="1" applyAlignment="1">
      <alignment horizontal="center"/>
    </xf>
    <xf numFmtId="43" fontId="1" fillId="0" borderId="3" xfId="3" applyFont="1" applyFill="1" applyBorder="1" applyAlignment="1">
      <alignment horizontal="right" vertical="top" wrapText="1"/>
    </xf>
    <xf numFmtId="43" fontId="2" fillId="0" borderId="4" xfId="3" applyFont="1" applyFill="1" applyBorder="1" applyAlignment="1">
      <alignment horizontal="right" vertical="top" wrapText="1"/>
    </xf>
    <xf numFmtId="0" fontId="10" fillId="0" borderId="1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43" fontId="9" fillId="0" borderId="7" xfId="3" applyFont="1" applyFill="1" applyBorder="1" applyAlignment="1">
      <alignment horizontal="center" wrapText="1"/>
    </xf>
    <xf numFmtId="43" fontId="1" fillId="0" borderId="0" xfId="3" applyFont="1" applyFill="1" applyBorder="1" applyAlignment="1">
      <alignment horizontal="center"/>
    </xf>
    <xf numFmtId="43" fontId="1" fillId="0" borderId="7" xfId="3" applyFont="1" applyFill="1" applyBorder="1" applyAlignment="1">
      <alignment horizontal="right" vertical="top" wrapText="1"/>
    </xf>
    <xf numFmtId="43" fontId="2" fillId="0" borderId="12" xfId="3" applyFont="1" applyFill="1" applyBorder="1" applyAlignment="1">
      <alignment horizontal="right" vertical="top" wrapText="1"/>
    </xf>
    <xf numFmtId="0" fontId="10" fillId="0" borderId="13" xfId="0" applyFont="1" applyBorder="1" applyAlignment="1">
      <alignment horizontal="center" vertical="center"/>
    </xf>
    <xf numFmtId="43" fontId="2" fillId="0" borderId="0" xfId="3" applyFont="1" applyFill="1" applyBorder="1" applyAlignment="1">
      <alignment horizontal="center" vertical="center" wrapText="1"/>
    </xf>
    <xf numFmtId="43" fontId="11" fillId="0" borderId="7" xfId="3" applyFont="1" applyFill="1" applyBorder="1" applyAlignment="1">
      <alignment horizontal="center" wrapText="1"/>
    </xf>
    <xf numFmtId="43" fontId="2" fillId="0" borderId="0" xfId="3" applyFont="1" applyFill="1" applyBorder="1" applyAlignment="1">
      <alignment horizontal="center"/>
    </xf>
    <xf numFmtId="43" fontId="2" fillId="0" borderId="7" xfId="3" applyFont="1" applyFill="1" applyBorder="1" applyAlignment="1">
      <alignment horizontal="right" vertical="top" wrapText="1"/>
    </xf>
    <xf numFmtId="0" fontId="10" fillId="0" borderId="15" xfId="0" applyFont="1" applyBorder="1" applyAlignment="1">
      <alignment horizontal="left" vertical="center"/>
    </xf>
    <xf numFmtId="0" fontId="9" fillId="0" borderId="7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4" fontId="1" fillId="0" borderId="3" xfId="0" applyNumberFormat="1" applyFont="1" applyFill="1" applyBorder="1" applyAlignment="1">
      <alignment horizontal="right" wrapText="1"/>
    </xf>
    <xf numFmtId="43" fontId="1" fillId="0" borderId="3" xfId="3" applyFont="1" applyFill="1" applyBorder="1" applyAlignment="1">
      <alignment horizontal="right" wrapText="1"/>
    </xf>
    <xf numFmtId="43" fontId="1" fillId="0" borderId="2" xfId="3" applyFont="1" applyFill="1" applyBorder="1" applyAlignment="1">
      <alignment horizontal="right"/>
    </xf>
    <xf numFmtId="0" fontId="1" fillId="0" borderId="0" xfId="0" applyFont="1" applyFill="1" applyAlignment="1"/>
    <xf numFmtId="4" fontId="1" fillId="0" borderId="13" xfId="0" applyNumberFormat="1" applyFont="1" applyFill="1" applyBorder="1" applyAlignment="1">
      <alignment horizontal="right" wrapText="1"/>
    </xf>
    <xf numFmtId="43" fontId="1" fillId="0" borderId="13" xfId="3" applyFont="1" applyFill="1" applyBorder="1" applyAlignment="1">
      <alignment horizontal="right" wrapText="1"/>
    </xf>
    <xf numFmtId="43" fontId="1" fillId="0" borderId="7" xfId="3" applyFont="1" applyFill="1" applyBorder="1" applyAlignment="1">
      <alignment horizontal="right" wrapText="1"/>
    </xf>
    <xf numFmtId="43" fontId="1" fillId="0" borderId="0" xfId="3" applyFont="1" applyFill="1" applyBorder="1" applyAlignment="1">
      <alignment horizontal="right"/>
    </xf>
    <xf numFmtId="4" fontId="2" fillId="0" borderId="13" xfId="0" applyNumberFormat="1" applyFont="1" applyFill="1" applyBorder="1" applyAlignment="1">
      <alignment horizontal="right" wrapText="1"/>
    </xf>
    <xf numFmtId="43" fontId="2" fillId="0" borderId="13" xfId="3" applyFont="1" applyFill="1" applyBorder="1" applyAlignment="1">
      <alignment horizontal="right" wrapText="1"/>
    </xf>
    <xf numFmtId="43" fontId="2" fillId="0" borderId="7" xfId="3" applyFont="1" applyFill="1" applyBorder="1" applyAlignment="1">
      <alignment horizontal="right" wrapText="1"/>
    </xf>
    <xf numFmtId="43" fontId="2" fillId="0" borderId="0" xfId="3" applyFont="1" applyFill="1" applyBorder="1" applyAlignment="1">
      <alignment horizontal="right"/>
    </xf>
    <xf numFmtId="0" fontId="1" fillId="2" borderId="8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wrapText="1"/>
    </xf>
    <xf numFmtId="4" fontId="1" fillId="0" borderId="3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/>
    </xf>
    <xf numFmtId="40" fontId="2" fillId="0" borderId="3" xfId="0" applyNumberFormat="1" applyFont="1" applyBorder="1" applyAlignment="1">
      <alignment horizontal="right" vertical="top" wrapText="1"/>
    </xf>
    <xf numFmtId="40" fontId="2" fillId="0" borderId="4" xfId="0" applyNumberFormat="1" applyFont="1" applyBorder="1" applyAlignment="1">
      <alignment horizontal="right" vertical="top" wrapText="1"/>
    </xf>
    <xf numFmtId="43" fontId="2" fillId="0" borderId="12" xfId="3" applyFont="1" applyFill="1" applyBorder="1" applyAlignment="1"/>
    <xf numFmtId="10" fontId="2" fillId="0" borderId="12" xfId="2" applyNumberFormat="1" applyFont="1" applyFill="1" applyBorder="1" applyAlignment="1"/>
    <xf numFmtId="43" fontId="2" fillId="0" borderId="12" xfId="0" applyNumberFormat="1" applyFont="1" applyFill="1" applyBorder="1" applyAlignment="1"/>
    <xf numFmtId="43" fontId="2" fillId="0" borderId="14" xfId="0" applyNumberFormat="1" applyFont="1" applyFill="1" applyBorder="1" applyAlignment="1"/>
    <xf numFmtId="10" fontId="2" fillId="0" borderId="14" xfId="2" applyNumberFormat="1" applyFont="1" applyFill="1" applyBorder="1" applyAlignment="1"/>
    <xf numFmtId="43" fontId="2" fillId="0" borderId="14" xfId="3" applyFont="1" applyFill="1" applyBorder="1" applyAlignment="1"/>
    <xf numFmtId="0" fontId="7" fillId="0" borderId="0" xfId="0" applyFont="1" applyAlignment="1">
      <alignment horizontal="center"/>
    </xf>
    <xf numFmtId="4" fontId="12" fillId="0" borderId="0" xfId="0" applyNumberFormat="1" applyFont="1"/>
    <xf numFmtId="0" fontId="0" fillId="0" borderId="0" xfId="0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1" fillId="2" borderId="1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1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3" fontId="2" fillId="0" borderId="4" xfId="3" applyFont="1" applyFill="1" applyBorder="1" applyAlignment="1">
      <alignment horizontal="right"/>
    </xf>
    <xf numFmtId="43" fontId="2" fillId="0" borderId="2" xfId="3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Porcentagem" xfId="2" builtinId="5"/>
    <cellStyle name="Separador de milhares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76"/>
  <sheetViews>
    <sheetView showGridLines="0" tabSelected="1" topLeftCell="A10" zoomScaleNormal="100" zoomScaleSheetLayoutView="100" workbookViewId="0">
      <selection activeCell="A13" sqref="A13:G13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  <col min="10" max="10" width="21.42578125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131" t="s">
        <v>26</v>
      </c>
      <c r="B8" s="131"/>
      <c r="C8" s="131"/>
      <c r="D8" s="131"/>
      <c r="E8" s="131"/>
      <c r="F8" s="131"/>
      <c r="G8" s="131"/>
    </row>
    <row r="9" spans="1:7">
      <c r="A9" s="131" t="s">
        <v>36</v>
      </c>
      <c r="B9" s="131"/>
      <c r="C9" s="131"/>
      <c r="D9" s="131"/>
      <c r="E9" s="131"/>
      <c r="F9" s="131"/>
      <c r="G9" s="131"/>
    </row>
    <row r="10" spans="1:7">
      <c r="A10" s="131" t="s">
        <v>0</v>
      </c>
      <c r="B10" s="131"/>
      <c r="C10" s="131"/>
      <c r="D10" s="131"/>
      <c r="E10" s="131"/>
      <c r="F10" s="131"/>
      <c r="G10" s="131"/>
    </row>
    <row r="11" spans="1:7">
      <c r="A11" s="132" t="s">
        <v>3</v>
      </c>
      <c r="B11" s="132"/>
      <c r="C11" s="132"/>
      <c r="D11" s="132"/>
      <c r="E11" s="132"/>
      <c r="F11" s="132"/>
      <c r="G11" s="132"/>
    </row>
    <row r="12" spans="1:7">
      <c r="A12" s="131" t="s">
        <v>2</v>
      </c>
      <c r="B12" s="131"/>
      <c r="C12" s="131"/>
      <c r="D12" s="131"/>
      <c r="E12" s="131"/>
      <c r="F12" s="131"/>
      <c r="G12" s="131"/>
    </row>
    <row r="13" spans="1:7">
      <c r="A13" s="131" t="s">
        <v>112</v>
      </c>
      <c r="B13" s="131"/>
      <c r="C13" s="131"/>
      <c r="D13" s="131"/>
      <c r="E13" s="131"/>
      <c r="F13" s="131"/>
      <c r="G13" s="13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40"/>
      <c r="B16" s="41"/>
      <c r="C16" s="41"/>
      <c r="D16" s="41"/>
      <c r="E16" s="127"/>
      <c r="F16" s="133" t="s">
        <v>9</v>
      </c>
      <c r="G16" s="134"/>
    </row>
    <row r="17" spans="1:8">
      <c r="A17" s="123"/>
      <c r="B17" s="44"/>
      <c r="C17" s="44"/>
      <c r="D17" s="44"/>
      <c r="E17" s="45"/>
      <c r="F17" s="135" t="s">
        <v>5</v>
      </c>
      <c r="G17" s="136"/>
    </row>
    <row r="18" spans="1:8">
      <c r="A18" s="137" t="s">
        <v>4</v>
      </c>
      <c r="B18" s="138"/>
      <c r="C18" s="138"/>
      <c r="D18" s="138"/>
      <c r="E18" s="139"/>
      <c r="F18" s="46" t="s">
        <v>10</v>
      </c>
      <c r="G18" s="46" t="s">
        <v>11</v>
      </c>
    </row>
    <row r="19" spans="1:8">
      <c r="A19" s="123"/>
      <c r="B19" s="44"/>
      <c r="C19" s="44"/>
      <c r="D19" s="44"/>
      <c r="E19" s="45"/>
      <c r="F19" s="47"/>
      <c r="G19" s="47" t="s">
        <v>12</v>
      </c>
    </row>
    <row r="20" spans="1:8">
      <c r="A20" s="123"/>
      <c r="B20" s="44"/>
      <c r="C20" s="44"/>
      <c r="D20" s="44"/>
      <c r="E20" s="45"/>
      <c r="F20" s="47"/>
      <c r="G20" s="47" t="s">
        <v>14</v>
      </c>
    </row>
    <row r="21" spans="1:8">
      <c r="A21" s="137"/>
      <c r="B21" s="138"/>
      <c r="C21" s="138"/>
      <c r="D21" s="138"/>
      <c r="E21" s="139"/>
      <c r="F21" s="48"/>
      <c r="G21" s="48" t="s">
        <v>13</v>
      </c>
    </row>
    <row r="22" spans="1:8">
      <c r="A22" s="49"/>
      <c r="B22" s="50"/>
      <c r="C22" s="50"/>
      <c r="D22" s="50"/>
      <c r="E22" s="51"/>
      <c r="F22" s="52" t="s">
        <v>15</v>
      </c>
      <c r="G22" s="52" t="s">
        <v>16</v>
      </c>
    </row>
    <row r="23" spans="1:8">
      <c r="A23" s="22" t="s">
        <v>6</v>
      </c>
      <c r="B23" s="23"/>
      <c r="C23" s="23"/>
      <c r="D23" s="23"/>
      <c r="E23" s="24"/>
      <c r="F23" s="18">
        <f>SUM(F24:F26)</f>
        <v>425869026.68000001</v>
      </c>
      <c r="G23" s="18">
        <f>SUM(G24:G26)</f>
        <v>9010744.9700000007</v>
      </c>
      <c r="H23" s="7"/>
    </row>
    <row r="24" spans="1:8">
      <c r="A24" s="25" t="s">
        <v>23</v>
      </c>
      <c r="B24" s="3"/>
      <c r="C24" s="3"/>
      <c r="D24" s="3"/>
      <c r="E24" s="26"/>
      <c r="F24" s="19">
        <v>425869026.68000001</v>
      </c>
      <c r="G24" s="19">
        <v>9010744.9700000007</v>
      </c>
    </row>
    <row r="25" spans="1:8">
      <c r="A25" s="25" t="s">
        <v>24</v>
      </c>
      <c r="B25" s="3"/>
      <c r="C25" s="3"/>
      <c r="D25" s="3"/>
      <c r="E25" s="26"/>
      <c r="F25" s="19">
        <v>0</v>
      </c>
      <c r="G25" s="19">
        <v>0</v>
      </c>
    </row>
    <row r="26" spans="1:8">
      <c r="A26" s="25" t="s">
        <v>25</v>
      </c>
      <c r="B26" s="3"/>
      <c r="C26" s="3"/>
      <c r="D26" s="3"/>
      <c r="E26" s="26"/>
      <c r="F26" s="19">
        <v>0</v>
      </c>
      <c r="G26" s="19">
        <v>0</v>
      </c>
    </row>
    <row r="27" spans="1:8">
      <c r="A27" s="27" t="s">
        <v>19</v>
      </c>
      <c r="B27" s="3"/>
      <c r="C27" s="3"/>
      <c r="D27" s="3"/>
      <c r="E27" s="26"/>
      <c r="F27" s="19">
        <f>SUM(F28:F31)</f>
        <v>822746.23</v>
      </c>
      <c r="G27" s="19">
        <f>SUM(G28:G31)</f>
        <v>248115.23</v>
      </c>
      <c r="H27" s="7"/>
    </row>
    <row r="28" spans="1:8">
      <c r="A28" s="28" t="s">
        <v>7</v>
      </c>
      <c r="B28" s="3"/>
      <c r="C28" s="3"/>
      <c r="D28" s="3"/>
      <c r="E28" s="26"/>
      <c r="F28" s="19">
        <v>0</v>
      </c>
      <c r="G28" s="19">
        <v>0</v>
      </c>
    </row>
    <row r="29" spans="1:8" s="6" customFormat="1">
      <c r="A29" s="28" t="s">
        <v>20</v>
      </c>
      <c r="B29" s="3"/>
      <c r="C29" s="3"/>
      <c r="D29" s="3"/>
      <c r="E29" s="26"/>
      <c r="F29" s="19">
        <v>0</v>
      </c>
      <c r="G29" s="19">
        <v>0</v>
      </c>
    </row>
    <row r="30" spans="1:8" s="6" customFormat="1">
      <c r="A30" s="28" t="s">
        <v>21</v>
      </c>
      <c r="B30" s="3"/>
      <c r="C30" s="3"/>
      <c r="D30" s="3"/>
      <c r="E30" s="26"/>
      <c r="F30" s="19">
        <v>822746.23</v>
      </c>
      <c r="G30" s="21">
        <v>248115.23</v>
      </c>
    </row>
    <row r="31" spans="1:8" s="6" customFormat="1">
      <c r="A31" s="29" t="s">
        <v>8</v>
      </c>
      <c r="B31" s="4"/>
      <c r="C31" s="4"/>
      <c r="D31" s="4"/>
      <c r="E31" s="30"/>
      <c r="F31" s="20">
        <v>0</v>
      </c>
      <c r="G31" s="20">
        <v>0</v>
      </c>
    </row>
    <row r="32" spans="1:8" s="6" customFormat="1">
      <c r="A32" s="124" t="s">
        <v>17</v>
      </c>
      <c r="B32" s="125"/>
      <c r="C32" s="125"/>
      <c r="D32" s="125"/>
      <c r="E32" s="126"/>
      <c r="F32" s="14">
        <f>F23-F27</f>
        <v>425046280.44999999</v>
      </c>
      <c r="G32" s="14">
        <f>G23-G27</f>
        <v>8762629.7400000002</v>
      </c>
      <c r="H32" s="8"/>
    </row>
    <row r="33" spans="1:10" s="6" customFormat="1">
      <c r="A33" s="125"/>
      <c r="B33" s="125"/>
      <c r="C33" s="125"/>
      <c r="D33" s="125"/>
      <c r="E33" s="125"/>
      <c r="F33" s="31"/>
      <c r="G33" s="31"/>
    </row>
    <row r="34" spans="1:10" s="6" customFormat="1">
      <c r="A34" s="140" t="s">
        <v>18</v>
      </c>
      <c r="B34" s="141"/>
      <c r="C34" s="141"/>
      <c r="D34" s="141"/>
      <c r="E34" s="142"/>
      <c r="F34" s="53" t="s">
        <v>1</v>
      </c>
      <c r="G34" s="53" t="s">
        <v>52</v>
      </c>
    </row>
    <row r="35" spans="1:10" s="6" customFormat="1">
      <c r="A35" s="124" t="s">
        <v>38</v>
      </c>
      <c r="B35" s="125"/>
      <c r="C35" s="125"/>
      <c r="D35" s="125"/>
      <c r="E35" s="126"/>
      <c r="F35" s="15">
        <v>21020442244.830002</v>
      </c>
      <c r="G35" s="35">
        <v>0</v>
      </c>
    </row>
    <row r="36" spans="1:10" s="6" customFormat="1">
      <c r="A36" s="36" t="s">
        <v>39</v>
      </c>
      <c r="B36" s="37"/>
      <c r="C36" s="37"/>
      <c r="D36" s="37"/>
      <c r="E36" s="38"/>
      <c r="F36" s="39">
        <f>F32+G32</f>
        <v>433808910.19</v>
      </c>
      <c r="G36" s="32">
        <f>F36/F35</f>
        <v>2.0637477800767762E-2</v>
      </c>
    </row>
    <row r="37" spans="1:10" s="6" customFormat="1">
      <c r="A37" s="128" t="s">
        <v>40</v>
      </c>
      <c r="B37" s="129"/>
      <c r="C37" s="129"/>
      <c r="D37" s="129"/>
      <c r="E37" s="130"/>
      <c r="F37" s="15">
        <f>F35*0.0455</f>
        <v>956430122.13976502</v>
      </c>
      <c r="G37" s="33">
        <v>4.5499999999999999E-2</v>
      </c>
    </row>
    <row r="38" spans="1:10" s="6" customFormat="1">
      <c r="A38" s="124" t="s">
        <v>41</v>
      </c>
      <c r="B38" s="125"/>
      <c r="C38" s="125"/>
      <c r="D38" s="125"/>
      <c r="E38" s="126"/>
      <c r="F38" s="15">
        <f>F37*0.95</f>
        <v>908608616.03277671</v>
      </c>
      <c r="G38" s="34">
        <v>4.3200000000000002E-2</v>
      </c>
      <c r="J38" s="121"/>
    </row>
    <row r="39" spans="1:10" s="6" customFormat="1">
      <c r="A39" s="124" t="s">
        <v>42</v>
      </c>
      <c r="B39" s="125"/>
      <c r="C39" s="125"/>
      <c r="D39" s="125"/>
      <c r="E39" s="126"/>
      <c r="F39" s="15">
        <f>F37*0.9</f>
        <v>860787109.92578852</v>
      </c>
      <c r="G39" s="34">
        <v>4.1000000000000002E-2</v>
      </c>
    </row>
    <row r="40" spans="1:10" s="6" customFormat="1">
      <c r="A40" s="3" t="s">
        <v>37</v>
      </c>
      <c r="B40" s="3"/>
      <c r="C40" s="3"/>
      <c r="D40" s="3"/>
      <c r="E40" s="3"/>
      <c r="F40" s="56"/>
      <c r="G40" s="3"/>
    </row>
    <row r="41" spans="1:10" s="55" customFormat="1" ht="23.25" customHeight="1">
      <c r="A41" s="145" t="s">
        <v>53</v>
      </c>
      <c r="B41" s="145"/>
      <c r="C41" s="145"/>
      <c r="D41" s="145"/>
      <c r="E41" s="145"/>
      <c r="F41" s="145"/>
      <c r="G41" s="145"/>
      <c r="H41" s="54"/>
    </row>
    <row r="42" spans="1:10" s="6" customFormat="1">
      <c r="A42" s="3"/>
      <c r="B42" s="3"/>
      <c r="C42" s="3"/>
      <c r="D42" s="3"/>
      <c r="E42" s="3"/>
      <c r="F42" s="3"/>
      <c r="G42" s="3"/>
    </row>
    <row r="46" spans="1:10">
      <c r="A46" t="s">
        <v>49</v>
      </c>
      <c r="B46" s="143" t="s">
        <v>110</v>
      </c>
      <c r="C46" s="143"/>
      <c r="D46" s="143"/>
      <c r="E46" s="122"/>
      <c r="F46" s="143" t="s">
        <v>33</v>
      </c>
      <c r="G46" s="143"/>
    </row>
    <row r="47" spans="1:10">
      <c r="A47" t="s">
        <v>51</v>
      </c>
      <c r="B47" s="143" t="s">
        <v>111</v>
      </c>
      <c r="C47" s="143"/>
      <c r="D47" s="143"/>
      <c r="E47" s="143" t="s">
        <v>50</v>
      </c>
      <c r="F47" s="143"/>
      <c r="G47" s="143"/>
    </row>
    <row r="53" spans="1:7">
      <c r="A53" t="s">
        <v>32</v>
      </c>
    </row>
    <row r="57" spans="1:7">
      <c r="A57" t="s">
        <v>28</v>
      </c>
    </row>
    <row r="58" spans="1:7">
      <c r="A58" t="s">
        <v>45</v>
      </c>
    </row>
    <row r="61" spans="1:7">
      <c r="A61" s="143" t="s">
        <v>43</v>
      </c>
      <c r="B61" s="143"/>
      <c r="D61" t="s">
        <v>27</v>
      </c>
      <c r="E61" s="143" t="s">
        <v>44</v>
      </c>
      <c r="F61" s="143"/>
      <c r="G61" s="143"/>
    </row>
    <row r="62" spans="1:7">
      <c r="A62" s="10" t="s">
        <v>46</v>
      </c>
      <c r="B62" t="s">
        <v>29</v>
      </c>
      <c r="D62" t="s">
        <v>27</v>
      </c>
      <c r="E62" s="143" t="s">
        <v>30</v>
      </c>
      <c r="F62" s="143"/>
      <c r="G62" s="143"/>
    </row>
    <row r="65" spans="1:6">
      <c r="D65" t="s">
        <v>27</v>
      </c>
    </row>
    <row r="66" spans="1:6">
      <c r="A66" t="s">
        <v>47</v>
      </c>
    </row>
    <row r="67" spans="1:6">
      <c r="A67" t="s">
        <v>31</v>
      </c>
    </row>
    <row r="72" spans="1:6">
      <c r="A72" s="144" t="s">
        <v>109</v>
      </c>
      <c r="B72" s="144"/>
      <c r="C72" s="144"/>
      <c r="D72" s="144"/>
      <c r="E72" s="144"/>
      <c r="F72" s="144"/>
    </row>
    <row r="73" spans="1:6">
      <c r="A73" s="10" t="s">
        <v>27</v>
      </c>
      <c r="C73" s="11" t="s">
        <v>108</v>
      </c>
      <c r="D73" s="11"/>
      <c r="E73" s="11"/>
    </row>
    <row r="76" spans="1:6">
      <c r="A76" t="s">
        <v>27</v>
      </c>
    </row>
  </sheetData>
  <mergeCells count="21">
    <mergeCell ref="E62:G62"/>
    <mergeCell ref="A72:F72"/>
    <mergeCell ref="A41:G41"/>
    <mergeCell ref="B46:D46"/>
    <mergeCell ref="F46:G46"/>
    <mergeCell ref="B47:D47"/>
    <mergeCell ref="E47:G47"/>
    <mergeCell ref="A61:B61"/>
    <mergeCell ref="E61:G61"/>
    <mergeCell ref="A37:E37"/>
    <mergeCell ref="A8:G8"/>
    <mergeCell ref="A9:G9"/>
    <mergeCell ref="A10:G10"/>
    <mergeCell ref="A11:G11"/>
    <mergeCell ref="A12:G12"/>
    <mergeCell ref="A13:G13"/>
    <mergeCell ref="F16:G16"/>
    <mergeCell ref="F17:G17"/>
    <mergeCell ref="A18:E18"/>
    <mergeCell ref="A21:E21"/>
    <mergeCell ref="A34:E34"/>
  </mergeCells>
  <printOptions horizontalCentered="1"/>
  <pageMargins left="0.31496062992125984" right="0.31496062992125984" top="0.39370078740157483" bottom="0.39370078740157483" header="0.31496062992125984" footer="0.31496062992125984"/>
  <pageSetup scale="75" orientation="portrait" r:id="rId1"/>
  <legacyDrawing r:id="rId2"/>
  <oleObjects>
    <oleObject progId="Word.Picture.8" shapeId="409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76"/>
  <sheetViews>
    <sheetView showGridLines="0" topLeftCell="A31" zoomScaleNormal="100" zoomScaleSheetLayoutView="100" workbookViewId="0">
      <selection activeCell="D77" sqref="D77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  <col min="10" max="10" width="21.42578125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131" t="s">
        <v>26</v>
      </c>
      <c r="B8" s="131"/>
      <c r="C8" s="131"/>
      <c r="D8" s="131"/>
      <c r="E8" s="131"/>
      <c r="F8" s="131"/>
      <c r="G8" s="131"/>
    </row>
    <row r="9" spans="1:7">
      <c r="A9" s="131" t="s">
        <v>36</v>
      </c>
      <c r="B9" s="131"/>
      <c r="C9" s="131"/>
      <c r="D9" s="131"/>
      <c r="E9" s="131"/>
      <c r="F9" s="131"/>
      <c r="G9" s="131"/>
    </row>
    <row r="10" spans="1:7">
      <c r="A10" s="131" t="s">
        <v>0</v>
      </c>
      <c r="B10" s="131"/>
      <c r="C10" s="131"/>
      <c r="D10" s="131"/>
      <c r="E10" s="131"/>
      <c r="F10" s="131"/>
      <c r="G10" s="131"/>
    </row>
    <row r="11" spans="1:7">
      <c r="A11" s="132" t="s">
        <v>3</v>
      </c>
      <c r="B11" s="132"/>
      <c r="C11" s="132"/>
      <c r="D11" s="132"/>
      <c r="E11" s="132"/>
      <c r="F11" s="132"/>
      <c r="G11" s="132"/>
    </row>
    <row r="12" spans="1:7">
      <c r="A12" s="131" t="s">
        <v>2</v>
      </c>
      <c r="B12" s="131"/>
      <c r="C12" s="131"/>
      <c r="D12" s="131"/>
      <c r="E12" s="131"/>
      <c r="F12" s="131"/>
      <c r="G12" s="131"/>
    </row>
    <row r="13" spans="1:7">
      <c r="A13" s="131" t="s">
        <v>106</v>
      </c>
      <c r="B13" s="131"/>
      <c r="C13" s="131"/>
      <c r="D13" s="131"/>
      <c r="E13" s="131"/>
      <c r="F13" s="131"/>
      <c r="G13" s="13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40"/>
      <c r="B16" s="41"/>
      <c r="C16" s="41"/>
      <c r="D16" s="41"/>
      <c r="E16" s="42"/>
      <c r="F16" s="133" t="s">
        <v>9</v>
      </c>
      <c r="G16" s="134"/>
    </row>
    <row r="17" spans="1:8">
      <c r="A17" s="43"/>
      <c r="B17" s="44"/>
      <c r="C17" s="44"/>
      <c r="D17" s="44"/>
      <c r="E17" s="45"/>
      <c r="F17" s="135" t="s">
        <v>5</v>
      </c>
      <c r="G17" s="136"/>
    </row>
    <row r="18" spans="1:8">
      <c r="A18" s="137" t="s">
        <v>4</v>
      </c>
      <c r="B18" s="138"/>
      <c r="C18" s="138"/>
      <c r="D18" s="138"/>
      <c r="E18" s="139"/>
      <c r="F18" s="46" t="s">
        <v>10</v>
      </c>
      <c r="G18" s="46" t="s">
        <v>11</v>
      </c>
    </row>
    <row r="19" spans="1:8">
      <c r="A19" s="43"/>
      <c r="B19" s="44"/>
      <c r="C19" s="44"/>
      <c r="D19" s="44"/>
      <c r="E19" s="45"/>
      <c r="F19" s="47"/>
      <c r="G19" s="47" t="s">
        <v>12</v>
      </c>
    </row>
    <row r="20" spans="1:8">
      <c r="A20" s="43"/>
      <c r="B20" s="44"/>
      <c r="C20" s="44"/>
      <c r="D20" s="44"/>
      <c r="E20" s="45"/>
      <c r="F20" s="47"/>
      <c r="G20" s="47" t="s">
        <v>14</v>
      </c>
    </row>
    <row r="21" spans="1:8">
      <c r="A21" s="137"/>
      <c r="B21" s="138"/>
      <c r="C21" s="138"/>
      <c r="D21" s="138"/>
      <c r="E21" s="139"/>
      <c r="F21" s="48"/>
      <c r="G21" s="48" t="s">
        <v>13</v>
      </c>
    </row>
    <row r="22" spans="1:8">
      <c r="A22" s="49"/>
      <c r="B22" s="50"/>
      <c r="C22" s="50"/>
      <c r="D22" s="50"/>
      <c r="E22" s="51"/>
      <c r="F22" s="52" t="s">
        <v>15</v>
      </c>
      <c r="G22" s="52" t="s">
        <v>16</v>
      </c>
    </row>
    <row r="23" spans="1:8">
      <c r="A23" s="22" t="s">
        <v>6</v>
      </c>
      <c r="B23" s="23"/>
      <c r="C23" s="23"/>
      <c r="D23" s="23"/>
      <c r="E23" s="24"/>
      <c r="F23" s="18">
        <f>SUM(F24:F26)</f>
        <v>400882593.01999998</v>
      </c>
      <c r="G23" s="18">
        <f>SUM(G24:G26)</f>
        <v>9010744.9700000007</v>
      </c>
      <c r="H23" s="7"/>
    </row>
    <row r="24" spans="1:8">
      <c r="A24" s="25" t="s">
        <v>23</v>
      </c>
      <c r="B24" s="3"/>
      <c r="C24" s="3"/>
      <c r="D24" s="3"/>
      <c r="E24" s="26"/>
      <c r="F24" s="19">
        <v>400882593.01999998</v>
      </c>
      <c r="G24" s="19">
        <v>9010744.9700000007</v>
      </c>
    </row>
    <row r="25" spans="1:8">
      <c r="A25" s="25" t="s">
        <v>24</v>
      </c>
      <c r="B25" s="3"/>
      <c r="C25" s="3"/>
      <c r="D25" s="3"/>
      <c r="E25" s="26"/>
      <c r="F25" s="19">
        <v>0</v>
      </c>
      <c r="G25" s="19">
        <v>0</v>
      </c>
    </row>
    <row r="26" spans="1:8">
      <c r="A26" s="25" t="s">
        <v>25</v>
      </c>
      <c r="B26" s="3"/>
      <c r="C26" s="3"/>
      <c r="D26" s="3"/>
      <c r="E26" s="26"/>
      <c r="F26" s="19">
        <v>0</v>
      </c>
      <c r="G26" s="19">
        <v>0</v>
      </c>
    </row>
    <row r="27" spans="1:8">
      <c r="A27" s="27" t="s">
        <v>19</v>
      </c>
      <c r="B27" s="3"/>
      <c r="C27" s="3"/>
      <c r="D27" s="3"/>
      <c r="E27" s="26"/>
      <c r="F27" s="19">
        <f>SUM(F28:F31)</f>
        <v>712512.7</v>
      </c>
      <c r="G27" s="19">
        <f>SUM(G28:G31)</f>
        <v>248115.23</v>
      </c>
      <c r="H27" s="7"/>
    </row>
    <row r="28" spans="1:8">
      <c r="A28" s="28" t="s">
        <v>7</v>
      </c>
      <c r="B28" s="3"/>
      <c r="C28" s="3"/>
      <c r="D28" s="3"/>
      <c r="E28" s="26"/>
      <c r="F28" s="19">
        <v>0</v>
      </c>
      <c r="G28" s="19">
        <v>0</v>
      </c>
    </row>
    <row r="29" spans="1:8" s="6" customFormat="1">
      <c r="A29" s="28" t="s">
        <v>20</v>
      </c>
      <c r="B29" s="3"/>
      <c r="C29" s="3"/>
      <c r="D29" s="3"/>
      <c r="E29" s="26"/>
      <c r="F29" s="19">
        <v>0</v>
      </c>
      <c r="G29" s="19">
        <v>0</v>
      </c>
    </row>
    <row r="30" spans="1:8" s="6" customFormat="1">
      <c r="A30" s="28" t="s">
        <v>21</v>
      </c>
      <c r="B30" s="3"/>
      <c r="C30" s="3"/>
      <c r="D30" s="3"/>
      <c r="E30" s="26"/>
      <c r="F30" s="19">
        <v>712512.7</v>
      </c>
      <c r="G30" s="21">
        <v>248115.23</v>
      </c>
    </row>
    <row r="31" spans="1:8" s="6" customFormat="1">
      <c r="A31" s="29" t="s">
        <v>8</v>
      </c>
      <c r="B31" s="4"/>
      <c r="C31" s="4"/>
      <c r="D31" s="4"/>
      <c r="E31" s="30"/>
      <c r="F31" s="20">
        <v>0</v>
      </c>
      <c r="G31" s="20">
        <v>0</v>
      </c>
    </row>
    <row r="32" spans="1:8" s="6" customFormat="1">
      <c r="A32" s="16" t="s">
        <v>17</v>
      </c>
      <c r="B32" s="13"/>
      <c r="C32" s="13"/>
      <c r="D32" s="13"/>
      <c r="E32" s="17"/>
      <c r="F32" s="14">
        <f>F23-F27</f>
        <v>400170080.31999999</v>
      </c>
      <c r="G32" s="14">
        <f>G23-G27</f>
        <v>8762629.7400000002</v>
      </c>
      <c r="H32" s="8"/>
    </row>
    <row r="33" spans="1:10" s="6" customFormat="1">
      <c r="A33" s="13"/>
      <c r="B33" s="13"/>
      <c r="C33" s="13"/>
      <c r="D33" s="13"/>
      <c r="E33" s="13"/>
      <c r="F33" s="31"/>
      <c r="G33" s="31"/>
    </row>
    <row r="34" spans="1:10" s="6" customFormat="1">
      <c r="A34" s="140" t="s">
        <v>18</v>
      </c>
      <c r="B34" s="141"/>
      <c r="C34" s="141"/>
      <c r="D34" s="141"/>
      <c r="E34" s="142"/>
      <c r="F34" s="53" t="s">
        <v>1</v>
      </c>
      <c r="G34" s="53" t="s">
        <v>52</v>
      </c>
    </row>
    <row r="35" spans="1:10" s="6" customFormat="1">
      <c r="A35" s="16" t="s">
        <v>38</v>
      </c>
      <c r="B35" s="13"/>
      <c r="C35" s="13"/>
      <c r="D35" s="13"/>
      <c r="E35" s="17"/>
      <c r="F35" s="15">
        <v>20850242921.110001</v>
      </c>
      <c r="G35" s="35">
        <v>0</v>
      </c>
    </row>
    <row r="36" spans="1:10" s="6" customFormat="1">
      <c r="A36" s="36" t="s">
        <v>39</v>
      </c>
      <c r="B36" s="37"/>
      <c r="C36" s="37"/>
      <c r="D36" s="37"/>
      <c r="E36" s="38"/>
      <c r="F36" s="39">
        <f>F32+G32</f>
        <v>408932710.06</v>
      </c>
      <c r="G36" s="32">
        <f>F36/F35</f>
        <v>1.9612851111963436E-2</v>
      </c>
    </row>
    <row r="37" spans="1:10" s="6" customFormat="1">
      <c r="A37" s="128" t="s">
        <v>40</v>
      </c>
      <c r="B37" s="129"/>
      <c r="C37" s="129"/>
      <c r="D37" s="129"/>
      <c r="E37" s="130"/>
      <c r="F37" s="15">
        <f>F35*0.0455</f>
        <v>948686052.91050506</v>
      </c>
      <c r="G37" s="33">
        <v>4.5499999999999999E-2</v>
      </c>
    </row>
    <row r="38" spans="1:10" s="6" customFormat="1">
      <c r="A38" s="16" t="s">
        <v>41</v>
      </c>
      <c r="B38" s="13"/>
      <c r="C38" s="13"/>
      <c r="D38" s="13"/>
      <c r="E38" s="17"/>
      <c r="F38" s="15">
        <f>F37*0.95</f>
        <v>901251750.26497972</v>
      </c>
      <c r="G38" s="34">
        <v>4.3200000000000002E-2</v>
      </c>
      <c r="J38" s="121"/>
    </row>
    <row r="39" spans="1:10" s="6" customFormat="1">
      <c r="A39" s="16" t="s">
        <v>42</v>
      </c>
      <c r="B39" s="13"/>
      <c r="C39" s="13"/>
      <c r="D39" s="13"/>
      <c r="E39" s="17"/>
      <c r="F39" s="15">
        <f>F37*0.9</f>
        <v>853817447.61945462</v>
      </c>
      <c r="G39" s="34">
        <v>4.1000000000000002E-2</v>
      </c>
    </row>
    <row r="40" spans="1:10" s="6" customFormat="1">
      <c r="A40" s="3" t="s">
        <v>37</v>
      </c>
      <c r="B40" s="3"/>
      <c r="C40" s="3"/>
      <c r="D40" s="3"/>
      <c r="E40" s="3"/>
      <c r="F40" s="56"/>
      <c r="G40" s="3"/>
    </row>
    <row r="41" spans="1:10" s="55" customFormat="1" ht="23.25" customHeight="1">
      <c r="A41" s="145" t="s">
        <v>53</v>
      </c>
      <c r="B41" s="145"/>
      <c r="C41" s="145"/>
      <c r="D41" s="145"/>
      <c r="E41" s="145"/>
      <c r="F41" s="145"/>
      <c r="G41" s="145"/>
      <c r="H41" s="54"/>
    </row>
    <row r="42" spans="1:10" s="6" customFormat="1">
      <c r="A42" s="3"/>
      <c r="B42" s="3"/>
      <c r="C42" s="3"/>
      <c r="D42" s="3"/>
      <c r="E42" s="3"/>
      <c r="F42" s="3"/>
      <c r="G42" s="3"/>
    </row>
    <row r="46" spans="1:10">
      <c r="A46" t="s">
        <v>49</v>
      </c>
      <c r="B46" s="143" t="s">
        <v>34</v>
      </c>
      <c r="C46" s="143"/>
      <c r="D46" s="143"/>
      <c r="E46" s="12"/>
      <c r="F46" s="143" t="s">
        <v>33</v>
      </c>
      <c r="G46" s="143"/>
    </row>
    <row r="47" spans="1:10">
      <c r="A47" t="s">
        <v>51</v>
      </c>
      <c r="B47" s="143" t="s">
        <v>48</v>
      </c>
      <c r="C47" s="143"/>
      <c r="D47" s="143"/>
      <c r="E47" s="143" t="s">
        <v>50</v>
      </c>
      <c r="F47" s="143"/>
      <c r="G47" s="143"/>
    </row>
    <row r="53" spans="1:7">
      <c r="A53" t="s">
        <v>32</v>
      </c>
    </row>
    <row r="57" spans="1:7">
      <c r="A57" t="s">
        <v>28</v>
      </c>
    </row>
    <row r="58" spans="1:7">
      <c r="A58" t="s">
        <v>45</v>
      </c>
    </row>
    <row r="61" spans="1:7">
      <c r="A61" s="143" t="s">
        <v>43</v>
      </c>
      <c r="B61" s="143"/>
      <c r="D61" t="s">
        <v>27</v>
      </c>
      <c r="E61" s="143" t="s">
        <v>44</v>
      </c>
      <c r="F61" s="143"/>
      <c r="G61" s="143"/>
    </row>
    <row r="62" spans="1:7">
      <c r="A62" s="10" t="s">
        <v>46</v>
      </c>
      <c r="B62" t="s">
        <v>29</v>
      </c>
      <c r="D62" t="s">
        <v>27</v>
      </c>
      <c r="E62" s="143" t="s">
        <v>30</v>
      </c>
      <c r="F62" s="143"/>
      <c r="G62" s="143"/>
    </row>
    <row r="65" spans="1:6">
      <c r="D65" t="s">
        <v>27</v>
      </c>
    </row>
    <row r="66" spans="1:6">
      <c r="A66" t="s">
        <v>47</v>
      </c>
    </row>
    <row r="67" spans="1:6">
      <c r="A67" t="s">
        <v>31</v>
      </c>
    </row>
    <row r="72" spans="1:6">
      <c r="A72" s="143" t="s">
        <v>107</v>
      </c>
      <c r="B72" s="143"/>
      <c r="C72" s="143"/>
      <c r="D72" s="143"/>
      <c r="E72" s="143"/>
      <c r="F72" s="143"/>
    </row>
    <row r="73" spans="1:6">
      <c r="A73" s="10" t="s">
        <v>27</v>
      </c>
      <c r="C73" s="11" t="s">
        <v>108</v>
      </c>
      <c r="D73" s="11"/>
      <c r="E73" s="11"/>
    </row>
    <row r="76" spans="1:6">
      <c r="A76" t="s">
        <v>27</v>
      </c>
    </row>
  </sheetData>
  <mergeCells count="21">
    <mergeCell ref="A72:F72"/>
    <mergeCell ref="E62:G62"/>
    <mergeCell ref="E61:G61"/>
    <mergeCell ref="A61:B61"/>
    <mergeCell ref="E47:G47"/>
    <mergeCell ref="B47:D47"/>
    <mergeCell ref="A8:G8"/>
    <mergeCell ref="A9:G9"/>
    <mergeCell ref="A10:G10"/>
    <mergeCell ref="A11:G11"/>
    <mergeCell ref="A12:G12"/>
    <mergeCell ref="A13:G13"/>
    <mergeCell ref="F16:G16"/>
    <mergeCell ref="A21:E21"/>
    <mergeCell ref="A34:E34"/>
    <mergeCell ref="F46:G46"/>
    <mergeCell ref="F17:G17"/>
    <mergeCell ref="A18:E18"/>
    <mergeCell ref="A37:E37"/>
    <mergeCell ref="B46:D46"/>
    <mergeCell ref="A41:G41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5" orientation="portrait" r:id="rId1"/>
  <legacyDrawing r:id="rId2"/>
  <oleObjects>
    <oleObject progId="Word.Picture.8" shapeId="1026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V66"/>
  <sheetViews>
    <sheetView topLeftCell="A19" workbookViewId="0">
      <selection activeCell="E25" sqref="E25"/>
    </sheetView>
  </sheetViews>
  <sheetFormatPr defaultRowHeight="12.75"/>
  <cols>
    <col min="1" max="1" width="47.7109375" customWidth="1"/>
    <col min="2" max="2" width="16.7109375" customWidth="1"/>
    <col min="3" max="3" width="14.7109375" customWidth="1"/>
    <col min="4" max="4" width="14.42578125" customWidth="1"/>
    <col min="5" max="5" width="16.7109375" customWidth="1"/>
    <col min="6" max="6" width="16" customWidth="1"/>
    <col min="7" max="7" width="22.85546875" customWidth="1"/>
    <col min="8" max="9" width="16.140625" customWidth="1"/>
  </cols>
  <sheetData>
    <row r="3" spans="1:9" ht="18.75" customHeight="1"/>
    <row r="6" spans="1:9" ht="15.75">
      <c r="A6" s="9" t="s">
        <v>27</v>
      </c>
      <c r="B6" s="2"/>
      <c r="C6" s="2"/>
      <c r="D6" s="2"/>
      <c r="E6" s="2"/>
      <c r="F6" s="1"/>
      <c r="G6" s="1"/>
    </row>
    <row r="7" spans="1:9">
      <c r="A7" s="2"/>
      <c r="B7" s="2"/>
      <c r="C7" s="2"/>
      <c r="D7" s="2"/>
      <c r="E7" s="2"/>
      <c r="F7" s="1"/>
      <c r="G7" s="1"/>
    </row>
    <row r="8" spans="1:9">
      <c r="A8" s="131" t="s">
        <v>26</v>
      </c>
      <c r="B8" s="131"/>
      <c r="C8" s="131"/>
      <c r="D8" s="131"/>
      <c r="E8" s="131"/>
      <c r="F8" s="131"/>
      <c r="G8" s="131"/>
      <c r="H8" s="131"/>
      <c r="I8" s="131"/>
    </row>
    <row r="9" spans="1:9">
      <c r="A9" s="131" t="s">
        <v>36</v>
      </c>
      <c r="B9" s="131"/>
      <c r="C9" s="131"/>
      <c r="D9" s="131"/>
      <c r="E9" s="131"/>
      <c r="F9" s="131"/>
      <c r="G9" s="131"/>
      <c r="H9" s="131"/>
      <c r="I9" s="131"/>
    </row>
    <row r="10" spans="1:9">
      <c r="A10" s="131" t="s">
        <v>0</v>
      </c>
      <c r="B10" s="131"/>
      <c r="C10" s="131"/>
      <c r="D10" s="131"/>
      <c r="E10" s="131"/>
      <c r="F10" s="131"/>
      <c r="G10" s="131"/>
      <c r="H10" s="131"/>
      <c r="I10" s="131"/>
    </row>
    <row r="11" spans="1:9">
      <c r="A11" s="132" t="s">
        <v>55</v>
      </c>
      <c r="B11" s="132"/>
      <c r="C11" s="132"/>
      <c r="D11" s="132"/>
      <c r="E11" s="132"/>
      <c r="F11" s="132"/>
      <c r="G11" s="132"/>
      <c r="H11" s="132"/>
      <c r="I11" s="132"/>
    </row>
    <row r="12" spans="1:9">
      <c r="A12" s="131" t="s">
        <v>2</v>
      </c>
      <c r="B12" s="131"/>
      <c r="C12" s="131"/>
      <c r="D12" s="131"/>
      <c r="E12" s="131"/>
      <c r="F12" s="131"/>
      <c r="G12" s="131"/>
      <c r="H12" s="131"/>
      <c r="I12" s="131"/>
    </row>
    <row r="13" spans="1:9">
      <c r="A13" s="131" t="s">
        <v>54</v>
      </c>
      <c r="B13" s="131"/>
      <c r="C13" s="131"/>
      <c r="D13" s="131"/>
      <c r="E13" s="131"/>
      <c r="F13" s="131"/>
      <c r="G13" s="131"/>
      <c r="H13" s="131"/>
      <c r="I13" s="131"/>
    </row>
    <row r="14" spans="1:9">
      <c r="A14" s="1"/>
      <c r="B14" s="1"/>
      <c r="C14" s="1"/>
      <c r="D14" s="1"/>
      <c r="E14" s="1"/>
      <c r="F14" s="1"/>
      <c r="G14" s="1"/>
    </row>
    <row r="15" spans="1:9" s="64" customFormat="1" ht="11.25">
      <c r="A15" s="146" t="s">
        <v>56</v>
      </c>
      <c r="B15" s="146"/>
      <c r="C15" s="147"/>
      <c r="D15" s="63"/>
      <c r="E15" s="63"/>
      <c r="F15" s="63"/>
      <c r="I15" s="65">
        <v>1</v>
      </c>
    </row>
    <row r="16" spans="1:9" s="64" customFormat="1" ht="11.25">
      <c r="A16" s="148" t="s">
        <v>57</v>
      </c>
      <c r="B16" s="149" t="s">
        <v>58</v>
      </c>
      <c r="C16" s="151" t="s">
        <v>59</v>
      </c>
      <c r="D16" s="152"/>
      <c r="E16" s="152"/>
      <c r="F16" s="153"/>
      <c r="G16" s="154" t="s">
        <v>60</v>
      </c>
      <c r="H16" s="149" t="s">
        <v>61</v>
      </c>
      <c r="I16" s="151" t="s">
        <v>62</v>
      </c>
    </row>
    <row r="17" spans="1:256" s="64" customFormat="1" ht="24.95" customHeight="1">
      <c r="A17" s="148"/>
      <c r="B17" s="150"/>
      <c r="C17" s="157" t="s">
        <v>63</v>
      </c>
      <c r="D17" s="157"/>
      <c r="E17" s="149" t="s">
        <v>64</v>
      </c>
      <c r="F17" s="149" t="s">
        <v>65</v>
      </c>
      <c r="G17" s="155"/>
      <c r="H17" s="150"/>
      <c r="I17" s="151"/>
    </row>
    <row r="18" spans="1:256" s="64" customFormat="1" ht="26.25" customHeight="1">
      <c r="A18" s="148"/>
      <c r="B18" s="150"/>
      <c r="C18" s="66" t="s">
        <v>66</v>
      </c>
      <c r="D18" s="66" t="s">
        <v>67</v>
      </c>
      <c r="E18" s="150"/>
      <c r="F18" s="150"/>
      <c r="G18" s="155"/>
      <c r="H18" s="150"/>
      <c r="I18" s="151"/>
    </row>
    <row r="19" spans="1:256" s="64" customFormat="1" ht="15.75" customHeight="1">
      <c r="A19" s="148"/>
      <c r="B19" s="67" t="s">
        <v>15</v>
      </c>
      <c r="C19" s="68" t="s">
        <v>16</v>
      </c>
      <c r="D19" s="68" t="s">
        <v>68</v>
      </c>
      <c r="E19" s="69" t="s">
        <v>69</v>
      </c>
      <c r="F19" s="70" t="s">
        <v>70</v>
      </c>
      <c r="G19" s="71" t="s">
        <v>71</v>
      </c>
      <c r="H19" s="156"/>
      <c r="I19" s="151"/>
    </row>
    <row r="20" spans="1:256" s="64" customFormat="1" ht="11.25" customHeight="1">
      <c r="A20" s="72" t="s">
        <v>72</v>
      </c>
      <c r="B20" s="73">
        <f>B22</f>
        <v>50894733.119999997</v>
      </c>
      <c r="C20" s="74">
        <v>0</v>
      </c>
      <c r="D20" s="74">
        <v>0</v>
      </c>
      <c r="E20" s="74">
        <f>E22</f>
        <v>191966.49</v>
      </c>
      <c r="F20" s="74">
        <v>0</v>
      </c>
      <c r="G20" s="75">
        <f>G22</f>
        <v>50702766.629999995</v>
      </c>
      <c r="H20" s="76">
        <f>H22</f>
        <v>21388.41</v>
      </c>
      <c r="I20" s="77">
        <v>0</v>
      </c>
    </row>
    <row r="21" spans="1:256" s="64" customFormat="1" ht="11.25" customHeight="1">
      <c r="A21" s="78"/>
      <c r="B21" s="79"/>
      <c r="C21" s="80"/>
      <c r="D21" s="80"/>
      <c r="E21" s="80"/>
      <c r="F21" s="80"/>
      <c r="G21" s="81"/>
      <c r="H21" s="82"/>
      <c r="I21" s="83"/>
    </row>
    <row r="22" spans="1:256" s="64" customFormat="1" ht="11.25" customHeight="1">
      <c r="A22" s="84" t="s">
        <v>73</v>
      </c>
      <c r="B22" s="85">
        <v>50894733.119999997</v>
      </c>
      <c r="C22" s="86">
        <v>0</v>
      </c>
      <c r="D22" s="86">
        <v>0</v>
      </c>
      <c r="E22" s="86">
        <f>80825.01+111141.48</f>
        <v>191966.49</v>
      </c>
      <c r="F22" s="86">
        <v>0</v>
      </c>
      <c r="G22" s="87">
        <f>B22-E22</f>
        <v>50702766.629999995</v>
      </c>
      <c r="H22" s="88">
        <v>21388.41</v>
      </c>
      <c r="I22" s="83">
        <v>0</v>
      </c>
    </row>
    <row r="23" spans="1:256" s="64" customFormat="1" ht="11.25" customHeight="1">
      <c r="A23" s="89"/>
      <c r="B23" s="79"/>
      <c r="C23" s="90"/>
      <c r="D23" s="90"/>
      <c r="E23" s="80"/>
      <c r="F23" s="80"/>
      <c r="G23" s="81"/>
      <c r="H23" s="82"/>
      <c r="I23" s="83"/>
    </row>
    <row r="24" spans="1:256" s="95" customFormat="1" ht="11.25" customHeight="1">
      <c r="A24" s="91" t="s">
        <v>74</v>
      </c>
      <c r="B24" s="92">
        <f>B26</f>
        <v>84330917.430000007</v>
      </c>
      <c r="C24" s="93">
        <v>0</v>
      </c>
      <c r="D24" s="93">
        <v>0</v>
      </c>
      <c r="E24" s="93">
        <f>E26</f>
        <v>21678075.370000001</v>
      </c>
      <c r="F24" s="93">
        <f>F26</f>
        <v>3180557.1500000004</v>
      </c>
      <c r="G24" s="94">
        <f>G26</f>
        <v>59472284.910000004</v>
      </c>
      <c r="H24" s="76">
        <f>H26</f>
        <v>18313089.620000001</v>
      </c>
      <c r="I24" s="77">
        <v>0</v>
      </c>
    </row>
    <row r="25" spans="1:256" s="95" customFormat="1" ht="11.25" customHeight="1">
      <c r="A25" s="78"/>
      <c r="B25" s="96"/>
      <c r="C25" s="97"/>
      <c r="D25" s="98"/>
      <c r="E25" s="98"/>
      <c r="F25" s="98"/>
      <c r="G25" s="99"/>
      <c r="H25" s="82"/>
      <c r="I25" s="83"/>
    </row>
    <row r="26" spans="1:256" s="95" customFormat="1" ht="11.25" customHeight="1">
      <c r="A26" s="84" t="s">
        <v>75</v>
      </c>
      <c r="B26" s="100">
        <v>84330917.430000007</v>
      </c>
      <c r="C26" s="101">
        <v>0</v>
      </c>
      <c r="D26" s="102">
        <v>0</v>
      </c>
      <c r="E26" s="102">
        <f>9152+8578.17+2737252.13+18923093.07</f>
        <v>21678075.370000001</v>
      </c>
      <c r="F26" s="102">
        <f>52805.61+131547.6+1186526.1+855429.26+952533.66+1714.92</f>
        <v>3180557.1500000004</v>
      </c>
      <c r="G26" s="103">
        <f>B26-E26-F26</f>
        <v>59472284.910000004</v>
      </c>
      <c r="H26" s="88">
        <v>18313089.620000001</v>
      </c>
      <c r="I26" s="83">
        <v>0</v>
      </c>
    </row>
    <row r="27" spans="1:256" s="95" customFormat="1" ht="11.25" customHeight="1">
      <c r="A27" s="89"/>
      <c r="B27" s="96"/>
      <c r="C27" s="97"/>
      <c r="D27" s="98"/>
      <c r="E27" s="98"/>
      <c r="F27" s="98"/>
      <c r="G27" s="99"/>
      <c r="H27" s="82"/>
      <c r="I27" s="83"/>
    </row>
    <row r="28" spans="1:256" s="95" customFormat="1" ht="11.25" customHeight="1">
      <c r="A28" s="104" t="s">
        <v>76</v>
      </c>
      <c r="B28" s="92">
        <f>B24+B20</f>
        <v>135225650.55000001</v>
      </c>
      <c r="C28" s="93">
        <v>0</v>
      </c>
      <c r="D28" s="93">
        <v>0</v>
      </c>
      <c r="E28" s="93">
        <f>E26+E22</f>
        <v>21870041.859999999</v>
      </c>
      <c r="F28" s="93">
        <f>F26</f>
        <v>3180557.1500000004</v>
      </c>
      <c r="G28" s="93">
        <f>G24+G20</f>
        <v>110175051.53999999</v>
      </c>
      <c r="H28" s="76">
        <f>H24+H20</f>
        <v>18334478.030000001</v>
      </c>
      <c r="I28" s="77">
        <v>0</v>
      </c>
    </row>
    <row r="29" spans="1:256" s="64" customFormat="1" ht="11.25" customHeight="1">
      <c r="A29" s="63"/>
      <c r="B29" s="105"/>
      <c r="C29" s="105"/>
      <c r="D29" s="105"/>
      <c r="E29" s="105"/>
      <c r="F29" s="105"/>
      <c r="G29" s="106"/>
      <c r="H29" s="107"/>
      <c r="I29" s="107"/>
    </row>
    <row r="30" spans="1:256" s="95" customFormat="1" ht="12" customHeight="1">
      <c r="A30" s="108" t="s">
        <v>77</v>
      </c>
      <c r="B30" s="109"/>
      <c r="C30" s="109"/>
      <c r="D30" s="110"/>
      <c r="E30" s="110"/>
      <c r="F30" s="110"/>
      <c r="G30" s="111"/>
      <c r="H30" s="112"/>
      <c r="I30" s="113"/>
    </row>
    <row r="31" spans="1:256">
      <c r="A31" s="3" t="s">
        <v>37</v>
      </c>
      <c r="B31" s="3"/>
      <c r="C31" s="3"/>
      <c r="D31" s="3"/>
      <c r="E31" s="3"/>
      <c r="F31" s="3"/>
      <c r="G31" s="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>
      <c r="A32" s="3"/>
      <c r="B32" s="3"/>
      <c r="C32" s="3"/>
      <c r="D32" s="3"/>
      <c r="E32" s="3"/>
      <c r="F32" s="3"/>
      <c r="G32" s="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>
      <c r="A33" s="3"/>
      <c r="B33" s="3"/>
      <c r="C33" s="3"/>
      <c r="D33" s="3"/>
      <c r="E33" s="3"/>
      <c r="F33" s="3"/>
      <c r="G33" s="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>
      <c r="A34" s="3"/>
      <c r="B34" s="3"/>
      <c r="C34" s="3"/>
      <c r="D34" s="3"/>
      <c r="E34" s="3"/>
      <c r="F34" s="3"/>
      <c r="G34" s="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>
      <c r="A35" s="143" t="s">
        <v>34</v>
      </c>
      <c r="B35" s="143"/>
      <c r="C35" s="143"/>
      <c r="D35" s="143"/>
      <c r="E35" s="143"/>
      <c r="F35" s="143"/>
      <c r="G35" s="143"/>
      <c r="H35" s="143"/>
      <c r="I35" s="143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>
      <c r="A36" s="158" t="s">
        <v>78</v>
      </c>
      <c r="B36" s="158"/>
      <c r="C36" s="158"/>
      <c r="D36" s="158"/>
      <c r="E36" s="158"/>
      <c r="F36" s="158"/>
      <c r="G36" s="158"/>
      <c r="H36" s="158"/>
      <c r="I36" s="158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8" spans="1:256">
      <c r="A38" s="158" t="s">
        <v>100</v>
      </c>
      <c r="B38" s="143"/>
      <c r="C38" s="143"/>
      <c r="D38" s="143" t="s">
        <v>33</v>
      </c>
      <c r="E38" s="143"/>
      <c r="F38" s="143"/>
      <c r="G38" s="143"/>
      <c r="H38" s="143"/>
      <c r="I38" s="143"/>
    </row>
    <row r="39" spans="1:256">
      <c r="A39" s="158" t="s">
        <v>101</v>
      </c>
      <c r="B39" s="143"/>
      <c r="C39" s="143"/>
      <c r="D39" s="158" t="s">
        <v>105</v>
      </c>
      <c r="E39" s="158"/>
      <c r="F39" s="158"/>
      <c r="G39" s="158"/>
      <c r="H39" s="158"/>
      <c r="I39" s="158"/>
    </row>
    <row r="42" spans="1:256">
      <c r="A42" s="143" t="s">
        <v>79</v>
      </c>
      <c r="B42" s="143"/>
      <c r="C42" s="143"/>
      <c r="D42" s="143"/>
      <c r="E42" s="143"/>
      <c r="F42" s="143"/>
      <c r="G42" s="143"/>
      <c r="H42" s="143"/>
      <c r="I42" s="143"/>
    </row>
    <row r="46" spans="1:256">
      <c r="A46" s="143" t="s">
        <v>80</v>
      </c>
      <c r="B46" s="143"/>
      <c r="C46" s="143"/>
      <c r="D46" s="143"/>
      <c r="E46" s="143"/>
      <c r="F46" s="143"/>
      <c r="G46" s="143"/>
      <c r="H46" s="143"/>
      <c r="I46" s="143"/>
    </row>
    <row r="47" spans="1:256">
      <c r="A47" s="143" t="s">
        <v>81</v>
      </c>
      <c r="B47" s="143"/>
      <c r="C47" s="143"/>
      <c r="D47" s="143"/>
      <c r="E47" s="143"/>
      <c r="F47" s="143"/>
      <c r="G47" s="143"/>
      <c r="H47" s="143"/>
      <c r="I47" s="143"/>
    </row>
    <row r="50" spans="1:9">
      <c r="A50" s="143" t="s">
        <v>43</v>
      </c>
      <c r="B50" s="143"/>
      <c r="C50" s="143"/>
      <c r="D50" s="143" t="s">
        <v>44</v>
      </c>
      <c r="E50" s="143"/>
      <c r="F50" s="143"/>
      <c r="G50" s="143"/>
      <c r="H50" s="143"/>
      <c r="I50" s="143"/>
    </row>
    <row r="51" spans="1:9">
      <c r="A51" s="143" t="s">
        <v>82</v>
      </c>
      <c r="B51" s="143"/>
      <c r="C51" s="143"/>
      <c r="D51" s="143" t="s">
        <v>30</v>
      </c>
      <c r="E51" s="143"/>
      <c r="F51" s="143"/>
      <c r="G51" s="143"/>
      <c r="H51" s="143"/>
      <c r="I51" s="143"/>
    </row>
    <row r="54" spans="1:9">
      <c r="D54" t="s">
        <v>27</v>
      </c>
    </row>
    <row r="55" spans="1:9">
      <c r="A55" s="143" t="s">
        <v>83</v>
      </c>
      <c r="B55" s="143"/>
      <c r="C55" s="143"/>
      <c r="D55" s="143"/>
      <c r="E55" s="143"/>
      <c r="F55" s="143"/>
      <c r="G55" s="143"/>
      <c r="H55" s="143"/>
      <c r="I55" s="143"/>
    </row>
    <row r="56" spans="1:9">
      <c r="A56" s="143" t="s">
        <v>84</v>
      </c>
      <c r="B56" s="143"/>
      <c r="C56" s="143"/>
      <c r="D56" s="143"/>
      <c r="E56" s="143"/>
      <c r="F56" s="143"/>
      <c r="G56" s="143"/>
      <c r="H56" s="143"/>
      <c r="I56" s="143"/>
    </row>
    <row r="61" spans="1:9">
      <c r="A61" s="143" t="s">
        <v>85</v>
      </c>
      <c r="B61" s="143"/>
      <c r="C61" s="143"/>
      <c r="D61" s="143"/>
      <c r="E61" s="143"/>
      <c r="F61" s="143"/>
      <c r="G61" s="143"/>
      <c r="H61" s="143"/>
      <c r="I61" s="143"/>
    </row>
    <row r="62" spans="1:9">
      <c r="A62" s="143" t="s">
        <v>35</v>
      </c>
      <c r="B62" s="143"/>
      <c r="C62" s="143"/>
      <c r="D62" s="143"/>
      <c r="E62" s="143"/>
      <c r="F62" s="143"/>
      <c r="G62" s="143"/>
      <c r="H62" s="143"/>
      <c r="I62" s="143"/>
    </row>
    <row r="66" spans="1:1">
      <c r="A66" t="s">
        <v>27</v>
      </c>
    </row>
  </sheetData>
  <mergeCells count="33">
    <mergeCell ref="A62:I62"/>
    <mergeCell ref="A51:C51"/>
    <mergeCell ref="D51:I51"/>
    <mergeCell ref="A55:I55"/>
    <mergeCell ref="A56:I56"/>
    <mergeCell ref="A61:I61"/>
    <mergeCell ref="A42:I42"/>
    <mergeCell ref="A46:I46"/>
    <mergeCell ref="A47:I47"/>
    <mergeCell ref="A50:C50"/>
    <mergeCell ref="D50:I50"/>
    <mergeCell ref="A35:I35"/>
    <mergeCell ref="A36:I36"/>
    <mergeCell ref="A38:C38"/>
    <mergeCell ref="D38:I38"/>
    <mergeCell ref="A39:C39"/>
    <mergeCell ref="D39:I39"/>
    <mergeCell ref="A8:I8"/>
    <mergeCell ref="A9:I9"/>
    <mergeCell ref="A10:I10"/>
    <mergeCell ref="A11:I11"/>
    <mergeCell ref="A12:I12"/>
    <mergeCell ref="A13:I13"/>
    <mergeCell ref="A15:C15"/>
    <mergeCell ref="A16:A19"/>
    <mergeCell ref="B16:B18"/>
    <mergeCell ref="C16:F16"/>
    <mergeCell ref="G16:G18"/>
    <mergeCell ref="H16:H19"/>
    <mergeCell ref="I16:I19"/>
    <mergeCell ref="C17:D17"/>
    <mergeCell ref="E17:E18"/>
    <mergeCell ref="F17:F1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7" orientation="landscape" horizontalDpi="0" verticalDpi="0" r:id="rId1"/>
  <legacyDrawing r:id="rId2"/>
  <oleObjects>
    <oleObject progId="Word.Picture.8" shapeId="2051" r:id="rId3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6:IV62"/>
  <sheetViews>
    <sheetView topLeftCell="A13" workbookViewId="0">
      <selection activeCell="C26" sqref="C26"/>
    </sheetView>
  </sheetViews>
  <sheetFormatPr defaultRowHeight="12.75"/>
  <cols>
    <col min="1" max="1" width="44.5703125" customWidth="1"/>
    <col min="2" max="3" width="31" customWidth="1"/>
    <col min="4" max="4" width="19.42578125" customWidth="1"/>
    <col min="5" max="5" width="15.140625" customWidth="1"/>
    <col min="6" max="6" width="16" customWidth="1"/>
    <col min="7" max="7" width="18.85546875" bestFit="1" customWidth="1"/>
  </cols>
  <sheetData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131" t="s">
        <v>26</v>
      </c>
      <c r="B8" s="131"/>
      <c r="C8" s="131"/>
      <c r="D8" s="1"/>
      <c r="E8" s="1"/>
      <c r="F8" s="1"/>
      <c r="G8" s="1"/>
    </row>
    <row r="9" spans="1:7">
      <c r="A9" s="131" t="s">
        <v>36</v>
      </c>
      <c r="B9" s="131"/>
      <c r="C9" s="131"/>
      <c r="D9" s="1"/>
      <c r="E9" s="1"/>
      <c r="F9" s="1"/>
      <c r="G9" s="1"/>
    </row>
    <row r="10" spans="1:7">
      <c r="A10" s="131" t="s">
        <v>0</v>
      </c>
      <c r="B10" s="131"/>
      <c r="C10" s="131"/>
      <c r="D10" s="1"/>
      <c r="E10" s="1"/>
      <c r="F10" s="1"/>
      <c r="G10" s="1"/>
    </row>
    <row r="11" spans="1:7">
      <c r="A11" s="132" t="s">
        <v>86</v>
      </c>
      <c r="B11" s="132"/>
      <c r="C11" s="132"/>
      <c r="D11" s="2"/>
      <c r="E11" s="2"/>
      <c r="F11" s="2"/>
      <c r="G11" s="2"/>
    </row>
    <row r="12" spans="1:7">
      <c r="A12" s="131" t="s">
        <v>2</v>
      </c>
      <c r="B12" s="131"/>
      <c r="C12" s="131"/>
      <c r="D12" s="1"/>
      <c r="E12" s="1"/>
      <c r="F12" s="1"/>
      <c r="G12" s="1"/>
    </row>
    <row r="13" spans="1:7">
      <c r="A13" s="131" t="s">
        <v>54</v>
      </c>
      <c r="B13" s="131"/>
      <c r="C13" s="13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 s="1" customFormat="1" ht="11.25">
      <c r="A15" s="1" t="s">
        <v>99</v>
      </c>
      <c r="C15" s="5">
        <v>1</v>
      </c>
    </row>
    <row r="16" spans="1:7" s="1" customFormat="1" ht="11.25">
      <c r="A16" s="59" t="s">
        <v>87</v>
      </c>
      <c r="B16" s="140" t="s">
        <v>88</v>
      </c>
      <c r="C16" s="141"/>
    </row>
    <row r="17" spans="1:256" s="1" customFormat="1" ht="11.25" customHeight="1">
      <c r="A17" s="61" t="s">
        <v>89</v>
      </c>
      <c r="B17" s="159">
        <f>'Anexo 1 - Pessoal U, E, DF e M'!F35</f>
        <v>20850242921.110001</v>
      </c>
      <c r="C17" s="160"/>
    </row>
    <row r="18" spans="1:256" s="1" customFormat="1" ht="11.25" customHeight="1">
      <c r="C18" s="5"/>
    </row>
    <row r="19" spans="1:256" s="1" customFormat="1" ht="11.25" customHeight="1">
      <c r="A19" s="60" t="s">
        <v>4</v>
      </c>
      <c r="B19" s="58" t="s">
        <v>1</v>
      </c>
      <c r="C19" s="58" t="s">
        <v>52</v>
      </c>
    </row>
    <row r="20" spans="1:256" s="1" customFormat="1" ht="11.25" customHeight="1">
      <c r="A20" s="26" t="s">
        <v>90</v>
      </c>
      <c r="B20" s="114">
        <f>'Anexo 1 - Pessoal U, E, DF e M'!F36</f>
        <v>408932710.06</v>
      </c>
      <c r="C20" s="115">
        <f>B20/B17</f>
        <v>1.9612851111963436E-2</v>
      </c>
    </row>
    <row r="21" spans="1:256" s="1" customFormat="1" ht="11.25" customHeight="1">
      <c r="A21" s="26" t="s">
        <v>91</v>
      </c>
      <c r="B21" s="116">
        <f>'Anexo 1 - Pessoal U, E, DF e M'!F37</f>
        <v>948686052.91050506</v>
      </c>
      <c r="C21" s="115">
        <f>B21/B17</f>
        <v>4.5499999999999999E-2</v>
      </c>
    </row>
    <row r="22" spans="1:256" s="1" customFormat="1" ht="11.25" customHeight="1">
      <c r="A22" s="30" t="s">
        <v>92</v>
      </c>
      <c r="B22" s="117">
        <f>'Anexo 1 - Pessoal U, E, DF e M'!F38</f>
        <v>901251750.26497972</v>
      </c>
      <c r="C22" s="118">
        <f>B22/B17</f>
        <v>4.3225E-2</v>
      </c>
    </row>
    <row r="23" spans="1:256" s="1" customFormat="1" ht="11.25" customHeight="1">
      <c r="A23" s="3"/>
      <c r="B23" s="3"/>
      <c r="C23" s="3"/>
    </row>
    <row r="24" spans="1:256" s="1" customFormat="1" ht="21.75" customHeight="1">
      <c r="A24" s="161" t="s">
        <v>93</v>
      </c>
      <c r="B24" s="163" t="s">
        <v>94</v>
      </c>
      <c r="C24" s="165" t="s">
        <v>60</v>
      </c>
      <c r="D24" s="3"/>
    </row>
    <row r="25" spans="1:256" s="1" customFormat="1" ht="24.75" customHeight="1">
      <c r="A25" s="162"/>
      <c r="B25" s="164"/>
      <c r="C25" s="166" t="s">
        <v>95</v>
      </c>
      <c r="D25" s="3"/>
    </row>
    <row r="26" spans="1:256" s="1" customFormat="1" ht="11.25" customHeight="1">
      <c r="A26" s="62" t="s">
        <v>96</v>
      </c>
      <c r="B26" s="119">
        <f>'ANEXO V'!H28</f>
        <v>18334478.030000001</v>
      </c>
      <c r="C26" s="117">
        <f>'ANEXO V'!G28</f>
        <v>110175051.53999999</v>
      </c>
    </row>
    <row r="27" spans="1:256">
      <c r="A27" s="3" t="s">
        <v>37</v>
      </c>
      <c r="B27" s="3"/>
      <c r="C27" s="3"/>
      <c r="D27" s="3"/>
      <c r="E27" s="3"/>
      <c r="F27" s="3"/>
      <c r="G27" s="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31" spans="1:256">
      <c r="A31" s="143" t="s">
        <v>34</v>
      </c>
      <c r="B31" s="143"/>
      <c r="C31" s="143"/>
    </row>
    <row r="32" spans="1:256">
      <c r="A32" s="143" t="s">
        <v>97</v>
      </c>
      <c r="B32" s="143"/>
      <c r="C32" s="143"/>
      <c r="D32" s="11"/>
    </row>
    <row r="33" spans="1:7">
      <c r="A33" s="57"/>
      <c r="B33" s="57"/>
      <c r="C33" s="57"/>
      <c r="D33" s="11"/>
    </row>
    <row r="34" spans="1:7">
      <c r="A34" s="120" t="s">
        <v>102</v>
      </c>
      <c r="C34" s="120" t="s">
        <v>98</v>
      </c>
      <c r="D34" s="11"/>
    </row>
    <row r="35" spans="1:7">
      <c r="A35" s="120" t="s">
        <v>103</v>
      </c>
      <c r="C35" s="120" t="s">
        <v>104</v>
      </c>
      <c r="D35" s="11"/>
      <c r="E35" s="11"/>
    </row>
    <row r="39" spans="1:7">
      <c r="A39" s="158" t="s">
        <v>79</v>
      </c>
      <c r="B39" s="158"/>
      <c r="C39" s="158"/>
    </row>
    <row r="43" spans="1:7">
      <c r="A43" s="158" t="s">
        <v>80</v>
      </c>
      <c r="B43" s="158"/>
      <c r="C43" s="158"/>
    </row>
    <row r="44" spans="1:7">
      <c r="A44" s="158" t="s">
        <v>81</v>
      </c>
      <c r="B44" s="158"/>
      <c r="C44" s="158"/>
    </row>
    <row r="47" spans="1:7">
      <c r="A47" s="57" t="s">
        <v>43</v>
      </c>
      <c r="B47" s="11"/>
      <c r="C47" s="57" t="s">
        <v>44</v>
      </c>
      <c r="D47" t="s">
        <v>27</v>
      </c>
      <c r="F47" s="11"/>
      <c r="G47" s="11"/>
    </row>
    <row r="48" spans="1:7">
      <c r="A48" s="120" t="s">
        <v>82</v>
      </c>
      <c r="C48" s="57" t="s">
        <v>30</v>
      </c>
      <c r="D48" t="s">
        <v>27</v>
      </c>
      <c r="F48" s="11"/>
      <c r="G48" s="11"/>
    </row>
    <row r="51" spans="1:6">
      <c r="D51" t="s">
        <v>27</v>
      </c>
    </row>
    <row r="52" spans="1:6">
      <c r="A52" s="158" t="s">
        <v>83</v>
      </c>
      <c r="B52" s="158"/>
      <c r="C52" s="158"/>
    </row>
    <row r="53" spans="1:6">
      <c r="A53" s="158" t="s">
        <v>84</v>
      </c>
      <c r="B53" s="158"/>
      <c r="C53" s="158"/>
    </row>
    <row r="58" spans="1:6">
      <c r="A58" s="158" t="s">
        <v>85</v>
      </c>
      <c r="B58" s="158"/>
      <c r="C58" s="158"/>
      <c r="D58" s="11"/>
      <c r="E58" s="11"/>
      <c r="F58" s="11"/>
    </row>
    <row r="59" spans="1:6">
      <c r="A59" s="158" t="s">
        <v>35</v>
      </c>
      <c r="B59" s="158"/>
      <c r="C59" s="158"/>
      <c r="E59" s="11"/>
    </row>
    <row r="62" spans="1:6">
      <c r="A62" t="s">
        <v>27</v>
      </c>
    </row>
  </sheetData>
  <mergeCells count="20">
    <mergeCell ref="A58:C58"/>
    <mergeCell ref="A59:C59"/>
    <mergeCell ref="A32:C32"/>
    <mergeCell ref="A39:C39"/>
    <mergeCell ref="A43:C43"/>
    <mergeCell ref="A44:C44"/>
    <mergeCell ref="A52:C52"/>
    <mergeCell ref="A53:C53"/>
    <mergeCell ref="A31:C31"/>
    <mergeCell ref="A8:C8"/>
    <mergeCell ref="A9:C9"/>
    <mergeCell ref="A10:C10"/>
    <mergeCell ref="A11:C11"/>
    <mergeCell ref="A12:C12"/>
    <mergeCell ref="A13:C13"/>
    <mergeCell ref="B16:C16"/>
    <mergeCell ref="B17:C17"/>
    <mergeCell ref="A24:A25"/>
    <mergeCell ref="B24:B25"/>
    <mergeCell ref="C24:C2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portrait" horizontalDpi="0" verticalDpi="0" r:id="rId1"/>
  <legacyDrawing r:id="rId2"/>
  <oleObjects>
    <oleObject progId="Word.Picture.8" shapeId="3073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Anexo 1 - Pessoal U, E, DF  (2)</vt:lpstr>
      <vt:lpstr>Anexo 1 - Pessoal U, E, DF e M</vt:lpstr>
      <vt:lpstr>ANEXO V</vt:lpstr>
      <vt:lpstr>ANEXO VII</vt:lpstr>
      <vt:lpstr>'Anexo 1 - Pessoal U, E, DF  (2)'!Area_de_impressao</vt:lpstr>
      <vt:lpstr>'Anexo 1 - Pessoal U, E, DF e M'!Area_de_impressao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cvmcosta</cp:lastModifiedBy>
  <cp:lastPrinted>2016-09-26T20:36:30Z</cp:lastPrinted>
  <dcterms:created xsi:type="dcterms:W3CDTF">2001-09-06T15:18:59Z</dcterms:created>
  <dcterms:modified xsi:type="dcterms:W3CDTF">2016-09-27T18:26:13Z</dcterms:modified>
</cp:coreProperties>
</file>